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LipovaUcebna216 - Oprava ..." sheetId="2" state="visible" r:id="rId4"/>
  </sheets>
  <definedNames>
    <definedName function="false" hidden="false" localSheetId="1" name="_xlnm.Print_Area" vbProcedure="false">'LipovaUcebna216 - Oprava ...'!$C$4:$J$76,'LipovaUcebna216 - Oprava ...'!$C$82:$J$112,'LipovaUcebna216 - Oprava ...'!$C$118:$K$240</definedName>
    <definedName function="false" hidden="false" localSheetId="1" name="_xlnm.Print_Titles" vbProcedure="false">'LipovaUcebna216 - Oprava ...'!$128:$128</definedName>
    <definedName function="false" hidden="true" localSheetId="1" name="_xlnm._FilterDatabase" vbProcedure="false">'LipovaUcebna216 - Oprava ...'!$C$128:$K$240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<sst xmlns="http://schemas.openxmlformats.org/spreadsheetml/2006/main" count="1469" uniqueCount="433">
  <si>
    <t xml:space="preserve">Export Komplet</t>
  </si>
  <si>
    <t xml:space="preserve">2.0</t>
  </si>
  <si>
    <t xml:space="preserve">False</t>
  </si>
  <si>
    <t xml:space="preserve">{3acf8ee2-da89-4f28-91e3-a42fd1cb09e9}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</si>
  <si>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</si>
  <si>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</si>
  <si>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</si>
  <si>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</si>
  <si>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</si>
  <si>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</si>
  <si>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</si>
  <si>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</si>
  <si>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</si>
  <si>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LipovaUcebna216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</si>
  <si>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</si>
  <si>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</si>
  <si>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učebny č.216</t>
  </si>
  <si>
    <t xml:space="preserve">KSO:</t>
  </si>
  <si>
    <t xml:space="preserve">CC-CZ:</t>
  </si>
  <si>
    <t xml:space="preserve">Místo:</t>
  </si>
  <si>
    <t xml:space="preserve">Lipová 18, Brno</t>
  </si>
  <si>
    <t xml:space="preserve">Datum:</t>
  </si>
  <si>
    <t xml:space="preserve">3. 2. 2025</t>
  </si>
  <si>
    <t xml:space="preserve">Zadavatel:</t>
  </si>
  <si>
    <t xml:space="preserve">IČ:</t>
  </si>
  <si>
    <t xml:space="preserve">MmBrna,OSM,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</si>
  <si>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</si>
  <si>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</si>
  <si>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</si>
  <si>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</si>
  <si>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Volková, Loděnice 50</t>
  </si>
  <si>
    <t xml:space="preserve">True</t>
  </si>
  <si>
    <t xml:space="preserve">Zpracovatel:</t>
  </si>
  <si>
    <t xml:space="preserve">Radka Volková, Loděnice 50, 67175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</si>
  <si>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</si>
  <si>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</si>
  <si>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</si>
  <si>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</si>
  <si>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</si>
  <si>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</si>
  <si>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</si>
  <si>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</si>
  <si>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</si>
  <si>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</si>
  <si>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</si>
  <si>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</si>
  <si>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</si>
  <si>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</si>
  <si>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</si>
  <si>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</si>
  <si>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</si>
  <si>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</si>
  <si>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</si>
  <si>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</si>
  <si>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</si>
  <si>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</si>
  <si>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</si>
  <si>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</si>
  <si>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</si>
  <si>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</si>
  <si>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</si>
  <si>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</si>
  <si>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</si>
  <si>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</si>
  <si>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</si>
  <si>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</si>
  <si>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</si>
  <si>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</si>
  <si>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</si>
  <si>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</si>
  <si>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</si>
  <si>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</si>
  <si>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</si>
  <si>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</si>
  <si>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</si>
  <si>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</si>
  <si>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</si>
  <si>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</si>
  <si>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</si>
  <si>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</si>
  <si>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</si>
  <si>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</si>
  <si>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</si>
  <si>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</si>
  <si>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</si>
  <si>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</si>
  <si>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</si>
  <si>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</si>
  <si>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</si>
  <si>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</si>
  <si>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</si>
  <si>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</si>
  <si>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</si>
  <si>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</si>
  <si>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 xml:space="preserve">PSV - Práce a dodávky PSV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</si>
  <si>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</si>
  <si>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</si>
  <si>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</si>
  <si>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</si>
  <si>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</si>
  <si>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</si>
  <si>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</si>
  <si>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</si>
  <si>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</si>
  <si>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</si>
  <si>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</si>
  <si>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</si>
  <si>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</si>
  <si>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</si>
  <si>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</si>
  <si>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</si>
  <si>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</si>
  <si>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</si>
  <si>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</si>
  <si>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</si>
  <si>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</si>
  <si>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</si>
  <si>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</si>
  <si>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</si>
  <si>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</si>
  <si>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</si>
  <si>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</si>
  <si>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</si>
  <si>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</si>
  <si>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</si>
  <si>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612135101</t>
  </si>
  <si>
    <t xml:space="preserve">Hrubá výplň rýh ve stěnách maltou jakékoli šířky rýhy</t>
  </si>
  <si>
    <t xml:space="preserve">m2</t>
  </si>
  <si>
    <t xml:space="preserve">CS ÚRS 2025 01</t>
  </si>
  <si>
    <t xml:space="preserve">4</t>
  </si>
  <si>
    <t xml:space="preserve">1060012728</t>
  </si>
  <si>
    <t xml:space="preserve">VV</t>
  </si>
  <si>
    <t xml:space="preserve">7,0*0,1</t>
  </si>
  <si>
    <t xml:space="preserve">612321121</t>
  </si>
  <si>
    <t xml:space="preserve">Vápenocementová omítka hladká jednovrstvá vnitřních stěn nanášená ručně(po skříních)</t>
  </si>
  <si>
    <t xml:space="preserve">-145719224</t>
  </si>
  <si>
    <t xml:space="preserve">5,7*2,0+(2,0*2+5,7)*0,5</t>
  </si>
  <si>
    <t xml:space="preserve">3</t>
  </si>
  <si>
    <t xml:space="preserve">612321131</t>
  </si>
  <si>
    <t xml:space="preserve">Vápenocementový štuk vnitřních stěn tloušťky do 3 mm</t>
  </si>
  <si>
    <t xml:space="preserve">-2136674352</t>
  </si>
  <si>
    <t xml:space="preserve">612325417</t>
  </si>
  <si>
    <t xml:space="preserve">Oprava vnitřní vápenocementové hladké omítky tl do 20 mm stěn v rozsahu plochy přes 10 do 30 % s celoplošným přeštukováním tl do 3 mm</t>
  </si>
  <si>
    <t xml:space="preserve">14080856</t>
  </si>
  <si>
    <t xml:space="preserve">(6,95+8,89)*2*3,8-1,45*1,97</t>
  </si>
  <si>
    <t xml:space="preserve">-5,7*2,0-8,9*2,0-1,26*2,0-6,8*2,6</t>
  </si>
  <si>
    <t xml:space="preserve">Součet</t>
  </si>
  <si>
    <t xml:space="preserve">5</t>
  </si>
  <si>
    <t xml:space="preserve">612325419</t>
  </si>
  <si>
    <t xml:space="preserve">Oprava vnitřní vápenocementové hladké omítky tl do 20 mm stěn v rozsahu plochy přes 30 do 50 % s celoplošným přeštukováním tl do 3 mm (po obkladu)</t>
  </si>
  <si>
    <t xml:space="preserve">-643433138</t>
  </si>
  <si>
    <t xml:space="preserve">8,9*2,0+1,26*2,0</t>
  </si>
  <si>
    <t xml:space="preserve">619991011</t>
  </si>
  <si>
    <t xml:space="preserve">Obalení samostatných konstrukcí a prvků PE fólií</t>
  </si>
  <si>
    <t xml:space="preserve">-99324972</t>
  </si>
  <si>
    <t xml:space="preserve">7,0*2,6</t>
  </si>
  <si>
    <t xml:space="preserve">7</t>
  </si>
  <si>
    <t xml:space="preserve">632441216</t>
  </si>
  <si>
    <t xml:space="preserve">Potěr anhydritový samonivelační litý C25 přes 25 do 30 mm-srovnání podlahy</t>
  </si>
  <si>
    <t xml:space="preserve">-711444031</t>
  </si>
  <si>
    <t xml:space="preserve">5,7*0,5</t>
  </si>
  <si>
    <t xml:space="preserve">9</t>
  </si>
  <si>
    <t xml:space="preserve">Ostatní konstrukce a práce, bourání</t>
  </si>
  <si>
    <t xml:space="preserve">8</t>
  </si>
  <si>
    <t xml:space="preserve">949101111</t>
  </si>
  <si>
    <t xml:space="preserve">Lešení pomocné pro objekty pozemních staveb s lešeňovou podlahou v do 1,9 m zatížení do 150 kg/m2</t>
  </si>
  <si>
    <t xml:space="preserve">942661662</t>
  </si>
  <si>
    <t xml:space="preserve">5*1,2*3</t>
  </si>
  <si>
    <t xml:space="preserve">952901111</t>
  </si>
  <si>
    <t xml:space="preserve">Vyčištění budov bytové a občanské výstavby při výšce podlaží do 4 m</t>
  </si>
  <si>
    <t xml:space="preserve">-1354731832</t>
  </si>
  <si>
    <t xml:space="preserve">8,9*7</t>
  </si>
  <si>
    <t xml:space="preserve">10</t>
  </si>
  <si>
    <t xml:space="preserve">952-pc 1</t>
  </si>
  <si>
    <t xml:space="preserve">Vyklizení třídy- lavic,katedry, polic, skřiněk </t>
  </si>
  <si>
    <t xml:space="preserve">sada</t>
  </si>
  <si>
    <t xml:space="preserve">-1340984646</t>
  </si>
  <si>
    <t xml:space="preserve">11</t>
  </si>
  <si>
    <t xml:space="preserve">952-pc 3</t>
  </si>
  <si>
    <t xml:space="preserve">Demontáž tabule uchycené do zdi a do podlahy </t>
  </si>
  <si>
    <t xml:space="preserve">484474099</t>
  </si>
  <si>
    <t xml:space="preserve">965045112</t>
  </si>
  <si>
    <t xml:space="preserve">Bourání potěrů cementových nebo pískocementových tl do 50 mm pl do 4 m2-pod dlažbou</t>
  </si>
  <si>
    <t xml:space="preserve">-1396074480</t>
  </si>
  <si>
    <t xml:space="preserve">13</t>
  </si>
  <si>
    <t xml:space="preserve">965081212</t>
  </si>
  <si>
    <t xml:space="preserve">Bourání podlah z dlaždic keramických nebo xylolitových tl do 10 mm plochy do 1 m2</t>
  </si>
  <si>
    <t xml:space="preserve">-758349444</t>
  </si>
  <si>
    <t xml:space="preserve">7,0*0,3</t>
  </si>
  <si>
    <t xml:space="preserve">14</t>
  </si>
  <si>
    <t xml:space="preserve">965081611</t>
  </si>
  <si>
    <t xml:space="preserve">Odsekání soklíků rovných</t>
  </si>
  <si>
    <t xml:space="preserve">m</t>
  </si>
  <si>
    <t xml:space="preserve">-2076701517</t>
  </si>
  <si>
    <t xml:space="preserve">7,0</t>
  </si>
  <si>
    <t xml:space="preserve">15</t>
  </si>
  <si>
    <t xml:space="preserve">978013141</t>
  </si>
  <si>
    <t xml:space="preserve">Otlučení (osekání) vnitřní vápenné nebo vápenocementové omítky stěn v rozsahu přes 10 do 30 %</t>
  </si>
  <si>
    <t xml:space="preserve">-463490707</t>
  </si>
  <si>
    <t xml:space="preserve">68,13</t>
  </si>
  <si>
    <t xml:space="preserve">16</t>
  </si>
  <si>
    <t xml:space="preserve">978013161</t>
  </si>
  <si>
    <t xml:space="preserve">Otlučení (osekání) vnitřní vápenné nebo vápenocementové omítky stěn v rozsahu přes 30 do 50 %</t>
  </si>
  <si>
    <t xml:space="preserve">118241282</t>
  </si>
  <si>
    <t xml:space="preserve">20,32+16,25</t>
  </si>
  <si>
    <t xml:space="preserve">997</t>
  </si>
  <si>
    <t xml:space="preserve">Doprava suti a vybouraných hmot</t>
  </si>
  <si>
    <t xml:space="preserve">17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</si>
  <si>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</si>
  <si>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</si>
  <si>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</si>
  <si>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6707939</t>
  </si>
  <si>
    <t xml:space="preserve">18</t>
  </si>
  <si>
    <t xml:space="preserve">997013501</t>
  </si>
  <si>
    <t xml:space="preserve">Odvoz suti a vybouraných hmot na skládku nebo meziskládku do 1 km se složením</t>
  </si>
  <si>
    <t xml:space="preserve">1606385598</t>
  </si>
  <si>
    <t xml:space="preserve">19</t>
  </si>
  <si>
    <t xml:space="preserve">997013509</t>
  </si>
  <si>
    <t xml:space="preserve">Příplatek k odvozu suti a vybouraných hmot na skládku ZKD 1 km přes 1 km</t>
  </si>
  <si>
    <t xml:space="preserve">1258146255</t>
  </si>
  <si>
    <t xml:space="preserve">2,605*14 'Přepočtené koeficientem množství</t>
  </si>
  <si>
    <t xml:space="preserve">20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</si>
  <si>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</si>
  <si>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</si>
  <si>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-665326897</t>
  </si>
  <si>
    <t xml:space="preserve">998</t>
  </si>
  <si>
    <t xml:space="preserve">Přesun hmot</t>
  </si>
  <si>
    <t xml:space="preserve">998018002</t>
  </si>
  <si>
    <t xml:space="preserve">Přesun hmot pro budovy ruční pro budovy v přes 6 do 12 m</t>
  </si>
  <si>
    <t xml:space="preserve">-1647107572</t>
  </si>
  <si>
    <t xml:space="preserve">PSV</t>
  </si>
  <si>
    <t xml:space="preserve">Práce a dodávky PSV</t>
  </si>
  <si>
    <t xml:space="preserve">725</t>
  </si>
  <si>
    <t xml:space="preserve">Zdravotechnika - zařizovací předměty</t>
  </si>
  <si>
    <t xml:space="preserve">22</t>
  </si>
  <si>
    <t xml:space="preserve">725210821</t>
  </si>
  <si>
    <t xml:space="preserve">Demontáž umyvadel bez výtokových armatur</t>
  </si>
  <si>
    <t xml:space="preserve">soubor</t>
  </si>
  <si>
    <t xml:space="preserve">12424596</t>
  </si>
  <si>
    <t xml:space="preserve">23</t>
  </si>
  <si>
    <t xml:space="preserve">725211601</t>
  </si>
  <si>
    <t xml:space="preserve">Umyvadlo keramické bílé se sifonem připevněné na stěnu šrouby</t>
  </si>
  <si>
    <t xml:space="preserve">1156781618</t>
  </si>
  <si>
    <t xml:space="preserve">24</t>
  </si>
  <si>
    <t xml:space="preserve">725820802</t>
  </si>
  <si>
    <t xml:space="preserve">Demontáž baterie  do jednoho otvoru</t>
  </si>
  <si>
    <t xml:space="preserve">-330391815</t>
  </si>
  <si>
    <t xml:space="preserve">25</t>
  </si>
  <si>
    <t xml:space="preserve">725822611</t>
  </si>
  <si>
    <t xml:space="preserve">Baterie umyvadlová stojánková páková </t>
  </si>
  <si>
    <t xml:space="preserve">1260959521</t>
  </si>
  <si>
    <t xml:space="preserve">26</t>
  </si>
  <si>
    <t xml:space="preserve">725-pc 1</t>
  </si>
  <si>
    <t xml:space="preserve">Úprava vody a kanalizce-osazení nové baterie u umyvadla</t>
  </si>
  <si>
    <t xml:space="preserve">657613169</t>
  </si>
  <si>
    <t xml:space="preserve">63</t>
  </si>
  <si>
    <t xml:space="preserve">998725312</t>
  </si>
  <si>
    <t xml:space="preserve">Přesun hmot procentní pro zařizovací předměty ruční v objektech v přes 6 do 12 m</t>
  </si>
  <si>
    <t xml:space="preserve">%</t>
  </si>
  <si>
    <t xml:space="preserve">-1719645420</t>
  </si>
  <si>
    <t xml:space="preserve">741</t>
  </si>
  <si>
    <t xml:space="preserve">Elektroinstalace - silnoproud</t>
  </si>
  <si>
    <t xml:space="preserve">28</t>
  </si>
  <si>
    <t xml:space="preserve">7413700</t>
  </si>
  <si>
    <t xml:space="preserve">Demonáž svítidla</t>
  </si>
  <si>
    <t xml:space="preserve">kus</t>
  </si>
  <si>
    <t xml:space="preserve">1872101592</t>
  </si>
  <si>
    <t xml:space="preserve">29</t>
  </si>
  <si>
    <t xml:space="preserve">741370002</t>
  </si>
  <si>
    <t xml:space="preserve">Montáž svítidlo žárovkové bytové stropní přisazené 1 zdroj se sklem</t>
  </si>
  <si>
    <t xml:space="preserve">996096810</t>
  </si>
  <si>
    <t xml:space="preserve">30</t>
  </si>
  <si>
    <t xml:space="preserve">M</t>
  </si>
  <si>
    <t xml:space="preserve">34821-01</t>
  </si>
  <si>
    <t xml:space="preserve">zářivkové svítidlo stropní přisazené  dvě LED trubice světelného zdroje a recyklačních poplatků</t>
  </si>
  <si>
    <t xml:space="preserve">32</t>
  </si>
  <si>
    <t xml:space="preserve">-39783972</t>
  </si>
  <si>
    <t xml:space="preserve">31</t>
  </si>
  <si>
    <t xml:space="preserve">741-pc 1</t>
  </si>
  <si>
    <t xml:space="preserve">Demontáž intern.zasuvky,po odstranění obkladu se osadí zpět na stěnu </t>
  </si>
  <si>
    <t xml:space="preserve">-1931271788</t>
  </si>
  <si>
    <t xml:space="preserve">741-pc 2</t>
  </si>
  <si>
    <t xml:space="preserve">Výměna dvoj zásuvek</t>
  </si>
  <si>
    <t xml:space="preserve">31087895</t>
  </si>
  <si>
    <t xml:space="preserve">33</t>
  </si>
  <si>
    <t xml:space="preserve">741-pc 3</t>
  </si>
  <si>
    <t xml:space="preserve">Výměna vypínačů a dvou vypínačů</t>
  </si>
  <si>
    <t xml:space="preserve">1351090894</t>
  </si>
  <si>
    <t xml:space="preserve">34</t>
  </si>
  <si>
    <t xml:space="preserve">998741312</t>
  </si>
  <si>
    <t xml:space="preserve">Přesun hmot procentní pro silnoproud ruční v objektech v přes 6 do 12 m</t>
  </si>
  <si>
    <t xml:space="preserve">730521041</t>
  </si>
  <si>
    <t xml:space="preserve">762</t>
  </si>
  <si>
    <t xml:space="preserve">Konstrukce tesařské</t>
  </si>
  <si>
    <t xml:space="preserve">35</t>
  </si>
  <si>
    <t xml:space="preserve">762511284</t>
  </si>
  <si>
    <t xml:space="preserve">Podlahové kce podkladové dvouvrstvé z desek OSB tl 2x15 mm broušených na pero a drážku lepených</t>
  </si>
  <si>
    <t xml:space="preserve">-531690086</t>
  </si>
  <si>
    <t xml:space="preserve">36</t>
  </si>
  <si>
    <t xml:space="preserve">762595001</t>
  </si>
  <si>
    <t xml:space="preserve">Spojovací prostředky pro položení dřevěných podlah a zakrytí kanálů</t>
  </si>
  <si>
    <t xml:space="preserve">1989217599</t>
  </si>
  <si>
    <t xml:space="preserve">37</t>
  </si>
  <si>
    <t xml:space="preserve">998762312</t>
  </si>
  <si>
    <t xml:space="preserve">Přesun hmot procentní pro kce tesařské ruční v objektech v přes 6 do 12 m</t>
  </si>
  <si>
    <t xml:space="preserve">1830081630</t>
  </si>
  <si>
    <t xml:space="preserve">766</t>
  </si>
  <si>
    <t xml:space="preserve">Konstrukce truhlářské</t>
  </si>
  <si>
    <t xml:space="preserve">38</t>
  </si>
  <si>
    <t xml:space="preserve">766411812</t>
  </si>
  <si>
    <t xml:space="preserve">Demontáž truhlářského obložení stěn z panelů plochy přes 1,5 m2</t>
  </si>
  <si>
    <t xml:space="preserve">-779342533</t>
  </si>
  <si>
    <t xml:space="preserve">8,9*2+1,3*2,0</t>
  </si>
  <si>
    <t xml:space="preserve">776</t>
  </si>
  <si>
    <t xml:space="preserve">Podlahy povlakové</t>
  </si>
  <si>
    <t xml:space="preserve">39</t>
  </si>
  <si>
    <t xml:space="preserve">776111116</t>
  </si>
  <si>
    <t xml:space="preserve">Odstranění zbytků lepidla z podkladu povlakových podlah broušením</t>
  </si>
  <si>
    <t xml:space="preserve">1655478297</t>
  </si>
  <si>
    <t xml:space="preserve">40</t>
  </si>
  <si>
    <t xml:space="preserve">776111311</t>
  </si>
  <si>
    <t xml:space="preserve">Vysátí podkladu povlakových podlah</t>
  </si>
  <si>
    <t xml:space="preserve">187646876</t>
  </si>
  <si>
    <t xml:space="preserve">8,9*7,0+5,7*0,5</t>
  </si>
  <si>
    <t xml:space="preserve">41</t>
  </si>
  <si>
    <t xml:space="preserve">776121112</t>
  </si>
  <si>
    <t xml:space="preserve">Vodou ředitelná penetrace savého podkladu povlakových podlah</t>
  </si>
  <si>
    <t xml:space="preserve">719360480</t>
  </si>
  <si>
    <t xml:space="preserve">42</t>
  </si>
  <si>
    <t xml:space="preserve">776141121</t>
  </si>
  <si>
    <t xml:space="preserve">Stěrka podlahová nivelační pro vyrovnání podkladu povlakových podlah pevnosti 30 MPa tl do 3 mm</t>
  </si>
  <si>
    <t xml:space="preserve">298838226</t>
  </si>
  <si>
    <t xml:space="preserve">43</t>
  </si>
  <si>
    <t xml:space="preserve">776201812</t>
  </si>
  <si>
    <t xml:space="preserve">Demontáž lepených povlakových podlah včetně lišt</t>
  </si>
  <si>
    <t xml:space="preserve">1044263883</t>
  </si>
  <si>
    <t xml:space="preserve">8,9*7,0</t>
  </si>
  <si>
    <t xml:space="preserve">44</t>
  </si>
  <si>
    <t xml:space="preserve">776221111</t>
  </si>
  <si>
    <t xml:space="preserve">Lepení pásů z PVC standardním lepidlem</t>
  </si>
  <si>
    <t xml:space="preserve">36550342</t>
  </si>
  <si>
    <t xml:space="preserve">45</t>
  </si>
  <si>
    <t xml:space="preserve">28411143</t>
  </si>
  <si>
    <t xml:space="preserve">podlahovina PVC</t>
  </si>
  <si>
    <t xml:space="preserve">138061200</t>
  </si>
  <si>
    <t xml:space="preserve">65,15*1,1 'Přepočtené koeficientem množství</t>
  </si>
  <si>
    <t xml:space="preserve">46</t>
  </si>
  <si>
    <t xml:space="preserve">776421111</t>
  </si>
  <si>
    <t xml:space="preserve">Montáž a dodávka obvodových lišt lepením</t>
  </si>
  <si>
    <t xml:space="preserve">159987993</t>
  </si>
  <si>
    <t xml:space="preserve">(8,9+7,0)*2*1,1</t>
  </si>
  <si>
    <t xml:space="preserve">47</t>
  </si>
  <si>
    <t xml:space="preserve">776-pc 1</t>
  </si>
  <si>
    <t xml:space="preserve">dem.větracích otvorů a osazení nových v podlaze</t>
  </si>
  <si>
    <t xml:space="preserve">-1534086985</t>
  </si>
  <si>
    <t xml:space="preserve">48</t>
  </si>
  <si>
    <t xml:space="preserve">998776312</t>
  </si>
  <si>
    <t xml:space="preserve">Přesun hmot procentní pro podlahy povlakové ruční v objektech v přes 6 do 12 m</t>
  </si>
  <si>
    <t xml:space="preserve">1344311220</t>
  </si>
  <si>
    <t xml:space="preserve">781</t>
  </si>
  <si>
    <t xml:space="preserve">Dokončovací práce - obklady</t>
  </si>
  <si>
    <t xml:space="preserve">49</t>
  </si>
  <si>
    <t xml:space="preserve">781121011</t>
  </si>
  <si>
    <t xml:space="preserve">Nátěr penetrační na stěnu</t>
  </si>
  <si>
    <t xml:space="preserve">-918665494</t>
  </si>
  <si>
    <t xml:space="preserve">1,5*1,5</t>
  </si>
  <si>
    <t xml:space="preserve">50</t>
  </si>
  <si>
    <t xml:space="preserve">781131112</t>
  </si>
  <si>
    <t xml:space="preserve">Izolace pod obklad nátěrem nebo stěrkou ve dvou vrstvách</t>
  </si>
  <si>
    <t xml:space="preserve">1604635910</t>
  </si>
  <si>
    <t xml:space="preserve">51</t>
  </si>
  <si>
    <t xml:space="preserve">781151031</t>
  </si>
  <si>
    <t xml:space="preserve">Celoplošné vyrovnání podkladu stěrkou tl 3 mm</t>
  </si>
  <si>
    <t xml:space="preserve">-1595928251</t>
  </si>
  <si>
    <t xml:space="preserve">52</t>
  </si>
  <si>
    <t xml:space="preserve">781472213</t>
  </si>
  <si>
    <t xml:space="preserve">Montáž obkladů keramických hladkých lepených cementovým flexibilním lepidlem přes 2 do 4 ks/m2</t>
  </si>
  <si>
    <t xml:space="preserve">-1599343018</t>
  </si>
  <si>
    <t xml:space="preserve">53</t>
  </si>
  <si>
    <t xml:space="preserve">59761703</t>
  </si>
  <si>
    <t xml:space="preserve">obklad keramický nemrazuvzdorný povrch hladký/lesklý tl do 10mm přes 2 do 4ks/m2</t>
  </si>
  <si>
    <t xml:space="preserve">-2005568863</t>
  </si>
  <si>
    <t xml:space="preserve">2,25*1,15 'Přepočtené koeficientem množství</t>
  </si>
  <si>
    <t xml:space="preserve">54</t>
  </si>
  <si>
    <t xml:space="preserve">781472291</t>
  </si>
  <si>
    <t xml:space="preserve">Příplatek k montáži obkladů keramických lepených cementovým flexibilním lepidlem za plochu do 10 m2</t>
  </si>
  <si>
    <t xml:space="preserve">1489040181</t>
  </si>
  <si>
    <t xml:space="preserve">55</t>
  </si>
  <si>
    <t xml:space="preserve">781492211</t>
  </si>
  <si>
    <t xml:space="preserve">Montáž a dodávka profilů rohových lepených flexibilním cementovým lepidlem</t>
  </si>
  <si>
    <t xml:space="preserve">858046311</t>
  </si>
  <si>
    <t xml:space="preserve">1,5*3*1,1</t>
  </si>
  <si>
    <t xml:space="preserve">56</t>
  </si>
  <si>
    <t xml:space="preserve">998781312</t>
  </si>
  <si>
    <t xml:space="preserve">Přesun hmot procentní pro obklady keramické ruční v objektech v přes 6 do 12 m</t>
  </si>
  <si>
    <t xml:space="preserve">-809989167</t>
  </si>
  <si>
    <t xml:space="preserve">783</t>
  </si>
  <si>
    <t xml:space="preserve">Dokončovací práce - nátěry</t>
  </si>
  <si>
    <t xml:space="preserve">57</t>
  </si>
  <si>
    <t xml:space="preserve">783-pol.1</t>
  </si>
  <si>
    <t xml:space="preserve">Oškrabání a nátěr radiátoru a trub</t>
  </si>
  <si>
    <t xml:space="preserve">2094049097</t>
  </si>
  <si>
    <t xml:space="preserve">58</t>
  </si>
  <si>
    <t xml:space="preserve">783-pol.2</t>
  </si>
  <si>
    <t xml:space="preserve">Nátěr plynového potrubí</t>
  </si>
  <si>
    <t xml:space="preserve">-419617346</t>
  </si>
  <si>
    <t xml:space="preserve">784</t>
  </si>
  <si>
    <t xml:space="preserve">Dokončovací práce - malby a tapety</t>
  </si>
  <si>
    <t xml:space="preserve">59</t>
  </si>
  <si>
    <t xml:space="preserve">784111011</t>
  </si>
  <si>
    <t xml:space="preserve">Obroušení podkladu omítnutého v místnostech v do 3,80 m</t>
  </si>
  <si>
    <t xml:space="preserve">1531450990</t>
  </si>
  <si>
    <t xml:space="preserve">7,9*7,0+"sklokram.tvarnice"1,0*7,0*1,5</t>
  </si>
  <si>
    <t xml:space="preserve">(8,9+7,0+0,5)*2*3,8-7,4*2,6+4</t>
  </si>
  <si>
    <t xml:space="preserve">60</t>
  </si>
  <si>
    <t xml:space="preserve">784211101</t>
  </si>
  <si>
    <t xml:space="preserve">Dvojnásobné bílé malby ze směsí za mokra výborně oděruvzdorných v místnostech v do 3,80 m</t>
  </si>
  <si>
    <t xml:space="preserve">1870376342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</si>
  <si>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</si>
  <si>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</si>
  <si>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</si>
  <si>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</si>
  <si>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61</t>
  </si>
  <si>
    <t xml:space="preserve">030001000</t>
  </si>
  <si>
    <t xml:space="preserve">Zařízení staveniště 1%</t>
  </si>
  <si>
    <t xml:space="preserve">1024</t>
  </si>
  <si>
    <t xml:space="preserve">1483979758</t>
  </si>
  <si>
    <t xml:space="preserve">VRN6</t>
  </si>
  <si>
    <t xml:space="preserve">Územní vlivy</t>
  </si>
  <si>
    <t xml:space="preserve">62</t>
  </si>
  <si>
    <t xml:space="preserve">060001000</t>
  </si>
  <si>
    <t xml:space="preserve">Územní vlivy 3,2%</t>
  </si>
  <si>
    <t xml:space="preserve">116825203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</si>
</sst>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183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LipovaUcebna216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učebny č.216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Lipová 18,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3. 2. 2025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Volková, Loděnice 50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Volková, Loděnice 50, 67175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37.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'LipovaUcebna216 - Oprava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'LipovaUcebna216 - Oprava ...'!P129</f>
        <v>0</v>
      </c>
      <c r="AV95" s="94" t="n">
        <f aca="false">'LipovaUcebna216 - Oprava ...'!J31</f>
        <v>0</v>
      </c>
      <c r="AW95" s="94" t="n">
        <f aca="false">'LipovaUcebna216 - Oprava ...'!J32</f>
        <v>0</v>
      </c>
      <c r="AX95" s="94" t="n">
        <f aca="false">'LipovaUcebna216 - Oprava ...'!J33</f>
        <v>0</v>
      </c>
      <c r="AY95" s="94" t="n">
        <f aca="false">'LipovaUcebna216 - Oprava ...'!J34</f>
        <v>0</v>
      </c>
      <c r="AZ95" s="94" t="n">
        <f aca="false">'LipovaUcebna216 - Oprava ...'!F31</f>
        <v>0</v>
      </c>
      <c r="BA95" s="94" t="n">
        <f aca="false">'LipovaUcebna216 - Oprava ...'!F32</f>
        <v>0</v>
      </c>
      <c r="BB95" s="94" t="n">
        <f aca="false">'LipovaUcebna216 - Oprava ...'!F33</f>
        <v>0</v>
      </c>
      <c r="BC95" s="94" t="n">
        <f aca="false">'LipovaUcebna216 - Oprava ...'!F34</f>
        <v>0</v>
      </c>
      <c r="BD95" s="96" t="n">
        <f aca="false">'LipovaUcebna216 - Oprava 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LipovaUcebna216 - Oprava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241"/>
  <sheetViews>
    <sheetView showFormulas="false" showGridLines="false" showRowColHeaders="true" showZeros="true" rightToLeft="false" tabSelected="true" showOutlineSymbols="true" defaultGridColor="true" view="normal" topLeftCell="A222" colorId="64" zoomScale="100" zoomScaleNormal="100" zoomScalePageLayoutView="100" workbookViewId="0">
      <selection pane="topLeft" activeCell="K183" activeCellId="0" sqref="K183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83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3. 2. 2025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35</v>
      </c>
      <c r="E28" s="22"/>
      <c r="F28" s="22"/>
      <c r="G28" s="22"/>
      <c r="H28" s="22"/>
      <c r="I28" s="22"/>
      <c r="J28" s="107" t="n">
        <f aca="false">ROUND(J129,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37</v>
      </c>
      <c r="G30" s="22"/>
      <c r="H30" s="22"/>
      <c r="I30" s="108" t="s">
        <v>36</v>
      </c>
      <c r="J30" s="108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39</v>
      </c>
      <c r="E31" s="15" t="s">
        <v>40</v>
      </c>
      <c r="F31" s="110" t="n">
        <f aca="false">ROUND((SUM(BE129:BE240)),  2)</f>
        <v>0</v>
      </c>
      <c r="G31" s="22"/>
      <c r="H31" s="22"/>
      <c r="I31" s="111" t="n">
        <v>0.21</v>
      </c>
      <c r="J31" s="110" t="n">
        <f aca="false">ROUND(((SUM(BE129:BE240))*I31),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0" t="n">
        <f aca="false">ROUND((SUM(BF129:BF240)),  2)</f>
        <v>0</v>
      </c>
      <c r="G32" s="22"/>
      <c r="H32" s="22"/>
      <c r="I32" s="111" t="n">
        <v>0.12</v>
      </c>
      <c r="J32" s="110" t="n">
        <f aca="false">ROUND(((SUM(BF129:BF240))*I32),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0" t="n">
        <f aca="false">ROUND((SUM(BG129:BG240)),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0" t="n">
        <f aca="false">ROUND((SUM(BH129:BH240)),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0" t="n">
        <f aca="false">ROUND((SUM(BI129:BI240)),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45</v>
      </c>
      <c r="E37" s="63"/>
      <c r="F37" s="63"/>
      <c r="G37" s="114" t="s">
        <v>46</v>
      </c>
      <c r="H37" s="115" t="s">
        <v>47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8" t="s">
        <v>51</v>
      </c>
      <c r="G61" s="42" t="s">
        <v>50</v>
      </c>
      <c r="H61" s="25"/>
      <c r="I61" s="25"/>
      <c r="J61" s="119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8" t="s">
        <v>51</v>
      </c>
      <c r="G76" s="42" t="s">
        <v>50</v>
      </c>
      <c r="H76" s="25"/>
      <c r="I76" s="25"/>
      <c r="J76" s="119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84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Oprava učebny č.216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Lipová 18, Brno</v>
      </c>
      <c r="G87" s="22"/>
      <c r="H87" s="22"/>
      <c r="I87" s="15" t="s">
        <v>21</v>
      </c>
      <c r="J87" s="100" t="str">
        <f aca="false">IF(J10="","",J10)</f>
        <v>3. 2. 2025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 Husova 3, Brno</v>
      </c>
      <c r="G89" s="22"/>
      <c r="H89" s="22"/>
      <c r="I89" s="15" t="s">
        <v>29</v>
      </c>
      <c r="J89" s="120" t="str">
        <f aca="false">E19</f>
        <v>Radka Volková, Loděnice 50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Volková, Loděnice 50, 67175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85</v>
      </c>
      <c r="D92" s="112"/>
      <c r="E92" s="112"/>
      <c r="F92" s="112"/>
      <c r="G92" s="112"/>
      <c r="H92" s="112"/>
      <c r="I92" s="112"/>
      <c r="J92" s="122" t="s">
        <v>86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87</v>
      </c>
      <c r="D94" s="22"/>
      <c r="E94" s="22"/>
      <c r="F94" s="22"/>
      <c r="G94" s="22"/>
      <c r="H94" s="22"/>
      <c r="I94" s="22"/>
      <c r="J94" s="107" t="n">
        <f aca="false">J129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88</v>
      </c>
    </row>
    <row r="95" s="124" customFormat="true" ht="24.95" hidden="false" customHeight="true" outlineLevel="0" collapsed="false">
      <c r="B95" s="125"/>
      <c r="D95" s="126" t="s">
        <v>89</v>
      </c>
      <c r="E95" s="127"/>
      <c r="F95" s="127"/>
      <c r="G95" s="127"/>
      <c r="H95" s="127"/>
      <c r="I95" s="127"/>
      <c r="J95" s="128" t="n">
        <f aca="false">J130</f>
        <v>0</v>
      </c>
      <c r="L95" s="125"/>
    </row>
    <row r="96" s="129" customFormat="true" ht="19.9" hidden="false" customHeight="true" outlineLevel="0" collapsed="false">
      <c r="B96" s="130"/>
      <c r="D96" s="131" t="s">
        <v>90</v>
      </c>
      <c r="E96" s="132"/>
      <c r="F96" s="132"/>
      <c r="G96" s="132"/>
      <c r="H96" s="132"/>
      <c r="I96" s="132"/>
      <c r="J96" s="133" t="n">
        <f aca="false">J131</f>
        <v>0</v>
      </c>
      <c r="L96" s="130"/>
    </row>
    <row r="97" s="129" customFormat="true" ht="19.9" hidden="false" customHeight="true" outlineLevel="0" collapsed="false">
      <c r="B97" s="130"/>
      <c r="D97" s="131" t="s">
        <v>91</v>
      </c>
      <c r="E97" s="132"/>
      <c r="F97" s="132"/>
      <c r="G97" s="132"/>
      <c r="H97" s="132"/>
      <c r="I97" s="132"/>
      <c r="J97" s="133" t="n">
        <f aca="false">J147</f>
        <v>0</v>
      </c>
      <c r="L97" s="130"/>
    </row>
    <row r="98" s="129" customFormat="true" ht="19.9" hidden="false" customHeight="true" outlineLevel="0" collapsed="false">
      <c r="B98" s="130"/>
      <c r="D98" s="131" t="s">
        <v>92</v>
      </c>
      <c r="E98" s="132"/>
      <c r="F98" s="132"/>
      <c r="G98" s="132"/>
      <c r="H98" s="132"/>
      <c r="I98" s="132"/>
      <c r="J98" s="133" t="n">
        <f aca="false">J165</f>
        <v>0</v>
      </c>
      <c r="L98" s="130"/>
    </row>
    <row r="99" s="129" customFormat="true" ht="19.9" hidden="false" customHeight="true" outlineLevel="0" collapsed="false">
      <c r="B99" s="130"/>
      <c r="D99" s="131" t="s">
        <v>93</v>
      </c>
      <c r="E99" s="132"/>
      <c r="F99" s="132"/>
      <c r="G99" s="132"/>
      <c r="H99" s="132"/>
      <c r="I99" s="132"/>
      <c r="J99" s="133" t="n">
        <f aca="false">J171</f>
        <v>0</v>
      </c>
      <c r="L99" s="130"/>
    </row>
    <row r="100" s="124" customFormat="true" ht="24.95" hidden="false" customHeight="true" outlineLevel="0" collapsed="false">
      <c r="B100" s="125"/>
      <c r="D100" s="126" t="s">
        <v>94</v>
      </c>
      <c r="E100" s="127"/>
      <c r="F100" s="127"/>
      <c r="G100" s="127"/>
      <c r="H100" s="127"/>
      <c r="I100" s="127"/>
      <c r="J100" s="128" t="n">
        <f aca="false">J173</f>
        <v>0</v>
      </c>
      <c r="L100" s="125"/>
    </row>
    <row r="101" s="129" customFormat="true" ht="19.9" hidden="false" customHeight="true" outlineLevel="0" collapsed="false">
      <c r="B101" s="130"/>
      <c r="D101" s="131" t="s">
        <v>95</v>
      </c>
      <c r="E101" s="132"/>
      <c r="F101" s="132"/>
      <c r="G101" s="132"/>
      <c r="H101" s="132"/>
      <c r="I101" s="132"/>
      <c r="J101" s="133" t="n">
        <f aca="false">J174</f>
        <v>0</v>
      </c>
      <c r="L101" s="130"/>
    </row>
    <row r="102" s="129" customFormat="true" ht="19.9" hidden="false" customHeight="true" outlineLevel="0" collapsed="false">
      <c r="B102" s="130"/>
      <c r="D102" s="131" t="s">
        <v>96</v>
      </c>
      <c r="E102" s="132"/>
      <c r="F102" s="132"/>
      <c r="G102" s="132"/>
      <c r="H102" s="132"/>
      <c r="I102" s="132"/>
      <c r="J102" s="133" t="n">
        <f aca="false">J181</f>
        <v>0</v>
      </c>
      <c r="L102" s="130"/>
    </row>
    <row r="103" s="129" customFormat="true" ht="19.9" hidden="false" customHeight="true" outlineLevel="0" collapsed="false">
      <c r="B103" s="130"/>
      <c r="D103" s="131" t="s">
        <v>97</v>
      </c>
      <c r="E103" s="132"/>
      <c r="F103" s="132"/>
      <c r="G103" s="132"/>
      <c r="H103" s="132"/>
      <c r="I103" s="132"/>
      <c r="J103" s="133" t="n">
        <f aca="false">J189</f>
        <v>0</v>
      </c>
      <c r="L103" s="130"/>
    </row>
    <row r="104" s="129" customFormat="true" ht="19.9" hidden="false" customHeight="true" outlineLevel="0" collapsed="false">
      <c r="B104" s="130"/>
      <c r="D104" s="131" t="s">
        <v>98</v>
      </c>
      <c r="E104" s="132"/>
      <c r="F104" s="132"/>
      <c r="G104" s="132"/>
      <c r="H104" s="132"/>
      <c r="I104" s="132"/>
      <c r="J104" s="133" t="n">
        <f aca="false">J195</f>
        <v>0</v>
      </c>
      <c r="L104" s="130"/>
    </row>
    <row r="105" s="129" customFormat="true" ht="19.9" hidden="false" customHeight="true" outlineLevel="0" collapsed="false">
      <c r="B105" s="130"/>
      <c r="D105" s="131" t="s">
        <v>99</v>
      </c>
      <c r="E105" s="132"/>
      <c r="F105" s="132"/>
      <c r="G105" s="132"/>
      <c r="H105" s="132"/>
      <c r="I105" s="132"/>
      <c r="J105" s="133" t="n">
        <f aca="false">J198</f>
        <v>0</v>
      </c>
      <c r="L105" s="130"/>
    </row>
    <row r="106" s="129" customFormat="true" ht="19.9" hidden="false" customHeight="true" outlineLevel="0" collapsed="false">
      <c r="B106" s="130"/>
      <c r="D106" s="131" t="s">
        <v>100</v>
      </c>
      <c r="E106" s="132"/>
      <c r="F106" s="132"/>
      <c r="G106" s="132"/>
      <c r="H106" s="132"/>
      <c r="I106" s="132"/>
      <c r="J106" s="133" t="n">
        <f aca="false">J213</f>
        <v>0</v>
      </c>
      <c r="L106" s="130"/>
    </row>
    <row r="107" s="129" customFormat="true" ht="19.9" hidden="false" customHeight="true" outlineLevel="0" collapsed="false">
      <c r="B107" s="130"/>
      <c r="D107" s="131" t="s">
        <v>101</v>
      </c>
      <c r="E107" s="132"/>
      <c r="F107" s="132"/>
      <c r="G107" s="132"/>
      <c r="H107" s="132"/>
      <c r="I107" s="132"/>
      <c r="J107" s="133" t="n">
        <f aca="false">J227</f>
        <v>0</v>
      </c>
      <c r="L107" s="130"/>
    </row>
    <row r="108" s="129" customFormat="true" ht="19.9" hidden="false" customHeight="true" outlineLevel="0" collapsed="false">
      <c r="B108" s="130"/>
      <c r="D108" s="131" t="s">
        <v>102</v>
      </c>
      <c r="E108" s="132"/>
      <c r="F108" s="132"/>
      <c r="G108" s="132"/>
      <c r="H108" s="132"/>
      <c r="I108" s="132"/>
      <c r="J108" s="133" t="n">
        <f aca="false">J230</f>
        <v>0</v>
      </c>
      <c r="L108" s="130"/>
    </row>
    <row r="109" s="124" customFormat="true" ht="24.95" hidden="false" customHeight="true" outlineLevel="0" collapsed="false">
      <c r="B109" s="125"/>
      <c r="D109" s="126" t="s">
        <v>103</v>
      </c>
      <c r="E109" s="127"/>
      <c r="F109" s="127"/>
      <c r="G109" s="127"/>
      <c r="H109" s="127"/>
      <c r="I109" s="127"/>
      <c r="J109" s="128" t="n">
        <f aca="false">J236</f>
        <v>0</v>
      </c>
      <c r="L109" s="125"/>
    </row>
    <row r="110" s="129" customFormat="true" ht="19.9" hidden="false" customHeight="true" outlineLevel="0" collapsed="false">
      <c r="B110" s="130"/>
      <c r="D110" s="131" t="s">
        <v>104</v>
      </c>
      <c r="E110" s="132"/>
      <c r="F110" s="132"/>
      <c r="G110" s="132"/>
      <c r="H110" s="132"/>
      <c r="I110" s="132"/>
      <c r="J110" s="133" t="n">
        <f aca="false">J237</f>
        <v>0</v>
      </c>
      <c r="L110" s="130"/>
    </row>
    <row r="111" s="129" customFormat="true" ht="19.9" hidden="false" customHeight="true" outlineLevel="0" collapsed="false">
      <c r="B111" s="130"/>
      <c r="D111" s="131" t="s">
        <v>105</v>
      </c>
      <c r="E111" s="132"/>
      <c r="F111" s="132"/>
      <c r="G111" s="132"/>
      <c r="H111" s="132"/>
      <c r="I111" s="132"/>
      <c r="J111" s="133" t="n">
        <f aca="false">J239</f>
        <v>0</v>
      </c>
      <c r="L111" s="130"/>
    </row>
    <row r="112" s="27" customFormat="true" ht="21.8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6.95" hidden="false" customHeight="true" outlineLevel="0" collapsed="false">
      <c r="A113" s="22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7" s="27" customFormat="true" ht="6.95" hidden="false" customHeight="true" outlineLevel="0" collapsed="false">
      <c r="A117" s="22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24.95" hidden="false" customHeight="true" outlineLevel="0" collapsed="false">
      <c r="A118" s="22"/>
      <c r="B118" s="23"/>
      <c r="C118" s="7" t="s">
        <v>106</v>
      </c>
      <c r="D118" s="22"/>
      <c r="E118" s="22"/>
      <c r="F118" s="22"/>
      <c r="G118" s="22"/>
      <c r="H118" s="22"/>
      <c r="I118" s="2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6.9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2" hidden="false" customHeight="true" outlineLevel="0" collapsed="false">
      <c r="A120" s="22"/>
      <c r="B120" s="23"/>
      <c r="C120" s="15" t="s">
        <v>15</v>
      </c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6.5" hidden="false" customHeight="true" outlineLevel="0" collapsed="false">
      <c r="A121" s="22"/>
      <c r="B121" s="23"/>
      <c r="C121" s="22"/>
      <c r="D121" s="22"/>
      <c r="E121" s="53" t="str">
        <f aca="false">E7</f>
        <v>Oprava učebny č.216</v>
      </c>
      <c r="F121" s="53"/>
      <c r="G121" s="53"/>
      <c r="H121" s="53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19</v>
      </c>
      <c r="D123" s="22"/>
      <c r="E123" s="22"/>
      <c r="F123" s="16" t="str">
        <f aca="false">F10</f>
        <v>Lipová 18, Brno</v>
      </c>
      <c r="G123" s="22"/>
      <c r="H123" s="22"/>
      <c r="I123" s="15" t="s">
        <v>21</v>
      </c>
      <c r="J123" s="100" t="str">
        <f aca="false">IF(J10="","",J10)</f>
        <v>3. 2. 2025</v>
      </c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25.65" hidden="false" customHeight="true" outlineLevel="0" collapsed="false">
      <c r="A125" s="22"/>
      <c r="B125" s="23"/>
      <c r="C125" s="15" t="s">
        <v>23</v>
      </c>
      <c r="D125" s="22"/>
      <c r="E125" s="22"/>
      <c r="F125" s="16" t="str">
        <f aca="false">E13</f>
        <v>MmBrna,OSM, Husova 3, Brno</v>
      </c>
      <c r="G125" s="22"/>
      <c r="H125" s="22"/>
      <c r="I125" s="15" t="s">
        <v>29</v>
      </c>
      <c r="J125" s="120" t="str">
        <f aca="false">E19</f>
        <v>Radka Volková, Loděnice 50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25.65" hidden="false" customHeight="true" outlineLevel="0" collapsed="false">
      <c r="A126" s="22"/>
      <c r="B126" s="23"/>
      <c r="C126" s="15" t="s">
        <v>27</v>
      </c>
      <c r="D126" s="22"/>
      <c r="E126" s="22"/>
      <c r="F126" s="16" t="str">
        <f aca="false">IF(E16="","",E16)</f>
        <v>Vyplň údaj</v>
      </c>
      <c r="G126" s="22"/>
      <c r="H126" s="22"/>
      <c r="I126" s="15" t="s">
        <v>32</v>
      </c>
      <c r="J126" s="120" t="str">
        <f aca="false">E22</f>
        <v>Radka Volková, Loděnice 50, 67175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0.3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140" customFormat="true" ht="29.3" hidden="false" customHeight="true" outlineLevel="0" collapsed="false">
      <c r="A128" s="134"/>
      <c r="B128" s="135"/>
      <c r="C128" s="136" t="s">
        <v>107</v>
      </c>
      <c r="D128" s="137" t="s">
        <v>60</v>
      </c>
      <c r="E128" s="137" t="s">
        <v>56</v>
      </c>
      <c r="F128" s="137" t="s">
        <v>57</v>
      </c>
      <c r="G128" s="137" t="s">
        <v>108</v>
      </c>
      <c r="H128" s="137" t="s">
        <v>109</v>
      </c>
      <c r="I128" s="137" t="s">
        <v>110</v>
      </c>
      <c r="J128" s="137" t="s">
        <v>86</v>
      </c>
      <c r="K128" s="138" t="s">
        <v>111</v>
      </c>
      <c r="L128" s="139"/>
      <c r="M128" s="68"/>
      <c r="N128" s="69" t="s">
        <v>39</v>
      </c>
      <c r="O128" s="69" t="s">
        <v>112</v>
      </c>
      <c r="P128" s="69" t="s">
        <v>113</v>
      </c>
      <c r="Q128" s="69" t="s">
        <v>114</v>
      </c>
      <c r="R128" s="69" t="s">
        <v>115</v>
      </c>
      <c r="S128" s="69" t="s">
        <v>116</v>
      </c>
      <c r="T128" s="70" t="s">
        <v>117</v>
      </c>
      <c r="U128" s="134"/>
      <c r="V128" s="134"/>
      <c r="W128" s="134"/>
      <c r="X128" s="134"/>
      <c r="Y128" s="134"/>
      <c r="Z128" s="134"/>
      <c r="AA128" s="134"/>
      <c r="AB128" s="134"/>
      <c r="AC128" s="134"/>
      <c r="AD128" s="134"/>
      <c r="AE128" s="134"/>
    </row>
    <row r="129" s="27" customFormat="true" ht="22.8" hidden="false" customHeight="true" outlineLevel="0" collapsed="false">
      <c r="A129" s="22"/>
      <c r="B129" s="23"/>
      <c r="C129" s="76" t="s">
        <v>118</v>
      </c>
      <c r="D129" s="22"/>
      <c r="E129" s="22"/>
      <c r="F129" s="22"/>
      <c r="G129" s="22"/>
      <c r="H129" s="22"/>
      <c r="I129" s="22"/>
      <c r="J129" s="141" t="n">
        <f aca="false">BK129</f>
        <v>0</v>
      </c>
      <c r="K129" s="22"/>
      <c r="L129" s="23"/>
      <c r="M129" s="71"/>
      <c r="N129" s="58"/>
      <c r="O129" s="72"/>
      <c r="P129" s="142" t="n">
        <f aca="false">P130+P173+P236</f>
        <v>0</v>
      </c>
      <c r="Q129" s="72"/>
      <c r="R129" s="142" t="n">
        <f aca="false">R130+R173+R236</f>
        <v>3.3061764</v>
      </c>
      <c r="S129" s="72"/>
      <c r="T129" s="143" t="n">
        <f aca="false">T130+T173+T236</f>
        <v>2.604827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T129" s="3" t="s">
        <v>74</v>
      </c>
      <c r="AU129" s="3" t="s">
        <v>88</v>
      </c>
      <c r="BK129" s="144" t="n">
        <f aca="false">BK130+BK173+BK236</f>
        <v>0</v>
      </c>
    </row>
    <row r="130" s="145" customFormat="true" ht="25.9" hidden="false" customHeight="true" outlineLevel="0" collapsed="false">
      <c r="B130" s="146"/>
      <c r="D130" s="147" t="s">
        <v>74</v>
      </c>
      <c r="E130" s="148" t="s">
        <v>119</v>
      </c>
      <c r="F130" s="148" t="s">
        <v>120</v>
      </c>
      <c r="I130" s="149"/>
      <c r="J130" s="150" t="n">
        <f aca="false">BK130</f>
        <v>0</v>
      </c>
      <c r="L130" s="146"/>
      <c r="M130" s="151"/>
      <c r="N130" s="152"/>
      <c r="O130" s="152"/>
      <c r="P130" s="153" t="n">
        <f aca="false">P131+P147+P165+P171</f>
        <v>0</v>
      </c>
      <c r="Q130" s="152"/>
      <c r="R130" s="153" t="n">
        <f aca="false">R131+R147+R165+R171</f>
        <v>2.5838848</v>
      </c>
      <c r="S130" s="152"/>
      <c r="T130" s="154" t="n">
        <f aca="false">T131+T147+T165+T171</f>
        <v>1.867292</v>
      </c>
      <c r="AR130" s="147" t="s">
        <v>80</v>
      </c>
      <c r="AT130" s="155" t="s">
        <v>74</v>
      </c>
      <c r="AU130" s="155" t="s">
        <v>75</v>
      </c>
      <c r="AY130" s="147" t="s">
        <v>121</v>
      </c>
      <c r="BK130" s="156" t="n">
        <f aca="false">BK131+BK147+BK165+BK171</f>
        <v>0</v>
      </c>
    </row>
    <row r="131" s="145" customFormat="true" ht="22.8" hidden="false" customHeight="true" outlineLevel="0" collapsed="false">
      <c r="B131" s="146"/>
      <c r="D131" s="147" t="s">
        <v>74</v>
      </c>
      <c r="E131" s="157" t="s">
        <v>122</v>
      </c>
      <c r="F131" s="157" t="s">
        <v>123</v>
      </c>
      <c r="I131" s="149"/>
      <c r="J131" s="158" t="n">
        <f aca="false">BK131</f>
        <v>0</v>
      </c>
      <c r="L131" s="146"/>
      <c r="M131" s="151"/>
      <c r="N131" s="152"/>
      <c r="O131" s="152"/>
      <c r="P131" s="153" t="n">
        <f aca="false">SUM(P132:P146)</f>
        <v>0</v>
      </c>
      <c r="Q131" s="152"/>
      <c r="R131" s="153" t="n">
        <f aca="false">SUM(R132:R146)</f>
        <v>2.5813128</v>
      </c>
      <c r="S131" s="152"/>
      <c r="T131" s="154" t="n">
        <f aca="false">SUM(T132:T146)</f>
        <v>0.001092</v>
      </c>
      <c r="AR131" s="147" t="s">
        <v>80</v>
      </c>
      <c r="AT131" s="155" t="s">
        <v>74</v>
      </c>
      <c r="AU131" s="155" t="s">
        <v>80</v>
      </c>
      <c r="AY131" s="147" t="s">
        <v>121</v>
      </c>
      <c r="BK131" s="156" t="n">
        <f aca="false">SUM(BK132:BK146)</f>
        <v>0</v>
      </c>
    </row>
    <row r="132" s="27" customFormat="true" ht="21.75" hidden="false" customHeight="true" outlineLevel="0" collapsed="false">
      <c r="A132" s="22"/>
      <c r="B132" s="159"/>
      <c r="C132" s="160" t="s">
        <v>80</v>
      </c>
      <c r="D132" s="160" t="s">
        <v>124</v>
      </c>
      <c r="E132" s="161" t="s">
        <v>125</v>
      </c>
      <c r="F132" s="162" t="s">
        <v>126</v>
      </c>
      <c r="G132" s="163" t="s">
        <v>127</v>
      </c>
      <c r="H132" s="164" t="n">
        <v>0.7</v>
      </c>
      <c r="I132" s="165"/>
      <c r="J132" s="166" t="n">
        <f aca="false">ROUND(I132*H132,2)</f>
        <v>0</v>
      </c>
      <c r="K132" s="162" t="s">
        <v>128</v>
      </c>
      <c r="L132" s="23"/>
      <c r="M132" s="167"/>
      <c r="N132" s="168" t="s">
        <v>40</v>
      </c>
      <c r="O132" s="60"/>
      <c r="P132" s="169" t="n">
        <f aca="false">O132*H132</f>
        <v>0</v>
      </c>
      <c r="Q132" s="169" t="n">
        <v>0.056</v>
      </c>
      <c r="R132" s="169" t="n">
        <f aca="false">Q132*H132</f>
        <v>0.0392</v>
      </c>
      <c r="S132" s="169" t="n">
        <v>0</v>
      </c>
      <c r="T132" s="170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1" t="s">
        <v>129</v>
      </c>
      <c r="AT132" s="171" t="s">
        <v>124</v>
      </c>
      <c r="AU132" s="171" t="s">
        <v>82</v>
      </c>
      <c r="AY132" s="3" t="s">
        <v>121</v>
      </c>
      <c r="BE132" s="172" t="n">
        <f aca="false">IF(N132="základní",J132,0)</f>
        <v>0</v>
      </c>
      <c r="BF132" s="172" t="n">
        <f aca="false">IF(N132="snížená",J132,0)</f>
        <v>0</v>
      </c>
      <c r="BG132" s="172" t="n">
        <f aca="false">IF(N132="zákl. přenesená",J132,0)</f>
        <v>0</v>
      </c>
      <c r="BH132" s="172" t="n">
        <f aca="false">IF(N132="sníž. přenesená",J132,0)</f>
        <v>0</v>
      </c>
      <c r="BI132" s="172" t="n">
        <f aca="false">IF(N132="nulová",J132,0)</f>
        <v>0</v>
      </c>
      <c r="BJ132" s="3" t="s">
        <v>80</v>
      </c>
      <c r="BK132" s="172" t="n">
        <f aca="false">ROUND(I132*H132,2)</f>
        <v>0</v>
      </c>
      <c r="BL132" s="3" t="s">
        <v>129</v>
      </c>
      <c r="BM132" s="171" t="s">
        <v>130</v>
      </c>
    </row>
    <row r="133" s="173" customFormat="true" ht="12.8" hidden="false" customHeight="false" outlineLevel="0" collapsed="false">
      <c r="B133" s="174"/>
      <c r="D133" s="175" t="s">
        <v>131</v>
      </c>
      <c r="E133" s="176"/>
      <c r="F133" s="177" t="s">
        <v>132</v>
      </c>
      <c r="H133" s="178" t="n">
        <v>0.7</v>
      </c>
      <c r="I133" s="179"/>
      <c r="L133" s="174"/>
      <c r="M133" s="180"/>
      <c r="N133" s="181"/>
      <c r="O133" s="181"/>
      <c r="P133" s="181"/>
      <c r="Q133" s="181"/>
      <c r="R133" s="181"/>
      <c r="S133" s="181"/>
      <c r="T133" s="182"/>
      <c r="AT133" s="176" t="s">
        <v>131</v>
      </c>
      <c r="AU133" s="176" t="s">
        <v>82</v>
      </c>
      <c r="AV133" s="173" t="s">
        <v>82</v>
      </c>
      <c r="AW133" s="173" t="s">
        <v>31</v>
      </c>
      <c r="AX133" s="173" t="s">
        <v>80</v>
      </c>
      <c r="AY133" s="176" t="s">
        <v>121</v>
      </c>
    </row>
    <row r="134" s="27" customFormat="true" ht="24.15" hidden="false" customHeight="true" outlineLevel="0" collapsed="false">
      <c r="A134" s="22"/>
      <c r="B134" s="159"/>
      <c r="C134" s="160" t="s">
        <v>82</v>
      </c>
      <c r="D134" s="160" t="s">
        <v>124</v>
      </c>
      <c r="E134" s="161" t="s">
        <v>133</v>
      </c>
      <c r="F134" s="162" t="s">
        <v>134</v>
      </c>
      <c r="G134" s="163" t="s">
        <v>127</v>
      </c>
      <c r="H134" s="164" t="n">
        <v>16.25</v>
      </c>
      <c r="I134" s="165"/>
      <c r="J134" s="166" t="n">
        <f aca="false">ROUND(I134*H134,2)</f>
        <v>0</v>
      </c>
      <c r="K134" s="162" t="s">
        <v>128</v>
      </c>
      <c r="L134" s="23"/>
      <c r="M134" s="167"/>
      <c r="N134" s="168" t="s">
        <v>40</v>
      </c>
      <c r="O134" s="60"/>
      <c r="P134" s="169" t="n">
        <f aca="false">O134*H134</f>
        <v>0</v>
      </c>
      <c r="Q134" s="169" t="n">
        <v>0.0154</v>
      </c>
      <c r="R134" s="169" t="n">
        <f aca="false">Q134*H134</f>
        <v>0.25025</v>
      </c>
      <c r="S134" s="169" t="n">
        <v>0</v>
      </c>
      <c r="T134" s="170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1" t="s">
        <v>129</v>
      </c>
      <c r="AT134" s="171" t="s">
        <v>124</v>
      </c>
      <c r="AU134" s="171" t="s">
        <v>82</v>
      </c>
      <c r="AY134" s="3" t="s">
        <v>121</v>
      </c>
      <c r="BE134" s="172" t="n">
        <f aca="false">IF(N134="základní",J134,0)</f>
        <v>0</v>
      </c>
      <c r="BF134" s="172" t="n">
        <f aca="false">IF(N134="snížená",J134,0)</f>
        <v>0</v>
      </c>
      <c r="BG134" s="172" t="n">
        <f aca="false">IF(N134="zákl. přenesená",J134,0)</f>
        <v>0</v>
      </c>
      <c r="BH134" s="172" t="n">
        <f aca="false">IF(N134="sníž. přenesená",J134,0)</f>
        <v>0</v>
      </c>
      <c r="BI134" s="172" t="n">
        <f aca="false">IF(N134="nulová",J134,0)</f>
        <v>0</v>
      </c>
      <c r="BJ134" s="3" t="s">
        <v>80</v>
      </c>
      <c r="BK134" s="172" t="n">
        <f aca="false">ROUND(I134*H134,2)</f>
        <v>0</v>
      </c>
      <c r="BL134" s="3" t="s">
        <v>129</v>
      </c>
      <c r="BM134" s="171" t="s">
        <v>135</v>
      </c>
    </row>
    <row r="135" s="173" customFormat="true" ht="12.8" hidden="false" customHeight="false" outlineLevel="0" collapsed="false">
      <c r="B135" s="174"/>
      <c r="D135" s="175" t="s">
        <v>131</v>
      </c>
      <c r="E135" s="176"/>
      <c r="F135" s="177" t="s">
        <v>136</v>
      </c>
      <c r="H135" s="178" t="n">
        <v>16.25</v>
      </c>
      <c r="I135" s="179"/>
      <c r="L135" s="174"/>
      <c r="M135" s="180"/>
      <c r="N135" s="181"/>
      <c r="O135" s="181"/>
      <c r="P135" s="181"/>
      <c r="Q135" s="181"/>
      <c r="R135" s="181"/>
      <c r="S135" s="181"/>
      <c r="T135" s="182"/>
      <c r="AT135" s="176" t="s">
        <v>131</v>
      </c>
      <c r="AU135" s="176" t="s">
        <v>82</v>
      </c>
      <c r="AV135" s="173" t="s">
        <v>82</v>
      </c>
      <c r="AW135" s="173" t="s">
        <v>31</v>
      </c>
      <c r="AX135" s="173" t="s">
        <v>80</v>
      </c>
      <c r="AY135" s="176" t="s">
        <v>121</v>
      </c>
    </row>
    <row r="136" s="27" customFormat="true" ht="21.75" hidden="false" customHeight="true" outlineLevel="0" collapsed="false">
      <c r="A136" s="22"/>
      <c r="B136" s="159"/>
      <c r="C136" s="160" t="s">
        <v>137</v>
      </c>
      <c r="D136" s="160" t="s">
        <v>124</v>
      </c>
      <c r="E136" s="161" t="s">
        <v>138</v>
      </c>
      <c r="F136" s="162" t="s">
        <v>139</v>
      </c>
      <c r="G136" s="163" t="s">
        <v>127</v>
      </c>
      <c r="H136" s="164" t="n">
        <v>16.25</v>
      </c>
      <c r="I136" s="165"/>
      <c r="J136" s="166" t="n">
        <f aca="false">ROUND(I136*H136,2)</f>
        <v>0</v>
      </c>
      <c r="K136" s="162" t="s">
        <v>128</v>
      </c>
      <c r="L136" s="23"/>
      <c r="M136" s="167"/>
      <c r="N136" s="168" t="s">
        <v>40</v>
      </c>
      <c r="O136" s="60"/>
      <c r="P136" s="169" t="n">
        <f aca="false">O136*H136</f>
        <v>0</v>
      </c>
      <c r="Q136" s="169" t="n">
        <v>0.003</v>
      </c>
      <c r="R136" s="169" t="n">
        <f aca="false">Q136*H136</f>
        <v>0.04875</v>
      </c>
      <c r="S136" s="169" t="n">
        <v>0</v>
      </c>
      <c r="T136" s="170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1" t="s">
        <v>129</v>
      </c>
      <c r="AT136" s="171" t="s">
        <v>124</v>
      </c>
      <c r="AU136" s="171" t="s">
        <v>82</v>
      </c>
      <c r="AY136" s="3" t="s">
        <v>121</v>
      </c>
      <c r="BE136" s="172" t="n">
        <f aca="false">IF(N136="základní",J136,0)</f>
        <v>0</v>
      </c>
      <c r="BF136" s="172" t="n">
        <f aca="false">IF(N136="snížená",J136,0)</f>
        <v>0</v>
      </c>
      <c r="BG136" s="172" t="n">
        <f aca="false">IF(N136="zákl. přenesená",J136,0)</f>
        <v>0</v>
      </c>
      <c r="BH136" s="172" t="n">
        <f aca="false">IF(N136="sníž. přenesená",J136,0)</f>
        <v>0</v>
      </c>
      <c r="BI136" s="172" t="n">
        <f aca="false">IF(N136="nulová",J136,0)</f>
        <v>0</v>
      </c>
      <c r="BJ136" s="3" t="s">
        <v>80</v>
      </c>
      <c r="BK136" s="172" t="n">
        <f aca="false">ROUND(I136*H136,2)</f>
        <v>0</v>
      </c>
      <c r="BL136" s="3" t="s">
        <v>129</v>
      </c>
      <c r="BM136" s="171" t="s">
        <v>140</v>
      </c>
    </row>
    <row r="137" s="27" customFormat="true" ht="44.25" hidden="false" customHeight="true" outlineLevel="0" collapsed="false">
      <c r="A137" s="22"/>
      <c r="B137" s="159"/>
      <c r="C137" s="160" t="s">
        <v>129</v>
      </c>
      <c r="D137" s="160" t="s">
        <v>124</v>
      </c>
      <c r="E137" s="161" t="s">
        <v>141</v>
      </c>
      <c r="F137" s="162" t="s">
        <v>142</v>
      </c>
      <c r="G137" s="163" t="s">
        <v>127</v>
      </c>
      <c r="H137" s="164" t="n">
        <v>68.128</v>
      </c>
      <c r="I137" s="165"/>
      <c r="J137" s="166" t="n">
        <f aca="false">ROUND(I137*H137,2)</f>
        <v>0</v>
      </c>
      <c r="K137" s="162" t="s">
        <v>128</v>
      </c>
      <c r="L137" s="23"/>
      <c r="M137" s="167"/>
      <c r="N137" s="168" t="s">
        <v>40</v>
      </c>
      <c r="O137" s="60"/>
      <c r="P137" s="169" t="n">
        <f aca="false">O137*H137</f>
        <v>0</v>
      </c>
      <c r="Q137" s="169" t="n">
        <v>0.0206</v>
      </c>
      <c r="R137" s="169" t="n">
        <f aca="false">Q137*H137</f>
        <v>1.4034368</v>
      </c>
      <c r="S137" s="169" t="n">
        <v>0</v>
      </c>
      <c r="T137" s="170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1" t="s">
        <v>129</v>
      </c>
      <c r="AT137" s="171" t="s">
        <v>124</v>
      </c>
      <c r="AU137" s="171" t="s">
        <v>82</v>
      </c>
      <c r="AY137" s="3" t="s">
        <v>121</v>
      </c>
      <c r="BE137" s="172" t="n">
        <f aca="false">IF(N137="základní",J137,0)</f>
        <v>0</v>
      </c>
      <c r="BF137" s="172" t="n">
        <f aca="false">IF(N137="snížená",J137,0)</f>
        <v>0</v>
      </c>
      <c r="BG137" s="172" t="n">
        <f aca="false">IF(N137="zákl. přenesená",J137,0)</f>
        <v>0</v>
      </c>
      <c r="BH137" s="172" t="n">
        <f aca="false">IF(N137="sníž. přenesená",J137,0)</f>
        <v>0</v>
      </c>
      <c r="BI137" s="172" t="n">
        <f aca="false">IF(N137="nulová",J137,0)</f>
        <v>0</v>
      </c>
      <c r="BJ137" s="3" t="s">
        <v>80</v>
      </c>
      <c r="BK137" s="172" t="n">
        <f aca="false">ROUND(I137*H137,2)</f>
        <v>0</v>
      </c>
      <c r="BL137" s="3" t="s">
        <v>129</v>
      </c>
      <c r="BM137" s="171" t="s">
        <v>143</v>
      </c>
    </row>
    <row r="138" s="173" customFormat="true" ht="12.8" hidden="false" customHeight="false" outlineLevel="0" collapsed="false">
      <c r="B138" s="174"/>
      <c r="D138" s="175" t="s">
        <v>131</v>
      </c>
      <c r="E138" s="176"/>
      <c r="F138" s="177" t="s">
        <v>144</v>
      </c>
      <c r="H138" s="178" t="n">
        <v>117.528</v>
      </c>
      <c r="I138" s="179"/>
      <c r="L138" s="174"/>
      <c r="M138" s="180"/>
      <c r="N138" s="181"/>
      <c r="O138" s="181"/>
      <c r="P138" s="181"/>
      <c r="Q138" s="181"/>
      <c r="R138" s="181"/>
      <c r="S138" s="181"/>
      <c r="T138" s="182"/>
      <c r="AT138" s="176" t="s">
        <v>131</v>
      </c>
      <c r="AU138" s="176" t="s">
        <v>82</v>
      </c>
      <c r="AV138" s="173" t="s">
        <v>82</v>
      </c>
      <c r="AW138" s="173" t="s">
        <v>31</v>
      </c>
      <c r="AX138" s="173" t="s">
        <v>75</v>
      </c>
      <c r="AY138" s="176" t="s">
        <v>121</v>
      </c>
    </row>
    <row r="139" s="173" customFormat="true" ht="12.8" hidden="false" customHeight="false" outlineLevel="0" collapsed="false">
      <c r="B139" s="174"/>
      <c r="D139" s="175" t="s">
        <v>131</v>
      </c>
      <c r="E139" s="176"/>
      <c r="F139" s="177" t="s">
        <v>145</v>
      </c>
      <c r="H139" s="178" t="n">
        <v>-49.4</v>
      </c>
      <c r="I139" s="179"/>
      <c r="L139" s="174"/>
      <c r="M139" s="180"/>
      <c r="N139" s="181"/>
      <c r="O139" s="181"/>
      <c r="P139" s="181"/>
      <c r="Q139" s="181"/>
      <c r="R139" s="181"/>
      <c r="S139" s="181"/>
      <c r="T139" s="182"/>
      <c r="AT139" s="176" t="s">
        <v>131</v>
      </c>
      <c r="AU139" s="176" t="s">
        <v>82</v>
      </c>
      <c r="AV139" s="173" t="s">
        <v>82</v>
      </c>
      <c r="AW139" s="173" t="s">
        <v>31</v>
      </c>
      <c r="AX139" s="173" t="s">
        <v>75</v>
      </c>
      <c r="AY139" s="176" t="s">
        <v>121</v>
      </c>
    </row>
    <row r="140" s="183" customFormat="true" ht="12.8" hidden="false" customHeight="false" outlineLevel="0" collapsed="false">
      <c r="B140" s="184"/>
      <c r="D140" s="175" t="s">
        <v>131</v>
      </c>
      <c r="E140" s="185"/>
      <c r="F140" s="186" t="s">
        <v>146</v>
      </c>
      <c r="H140" s="187" t="n">
        <v>68.128</v>
      </c>
      <c r="I140" s="188"/>
      <c r="L140" s="184"/>
      <c r="M140" s="189"/>
      <c r="N140" s="190"/>
      <c r="O140" s="190"/>
      <c r="P140" s="190"/>
      <c r="Q140" s="190"/>
      <c r="R140" s="190"/>
      <c r="S140" s="190"/>
      <c r="T140" s="191"/>
      <c r="AT140" s="185" t="s">
        <v>131</v>
      </c>
      <c r="AU140" s="185" t="s">
        <v>82</v>
      </c>
      <c r="AV140" s="183" t="s">
        <v>129</v>
      </c>
      <c r="AW140" s="183" t="s">
        <v>31</v>
      </c>
      <c r="AX140" s="183" t="s">
        <v>80</v>
      </c>
      <c r="AY140" s="185" t="s">
        <v>121</v>
      </c>
    </row>
    <row r="141" s="27" customFormat="true" ht="44.25" hidden="false" customHeight="true" outlineLevel="0" collapsed="false">
      <c r="A141" s="22"/>
      <c r="B141" s="159"/>
      <c r="C141" s="160" t="s">
        <v>147</v>
      </c>
      <c r="D141" s="160" t="s">
        <v>124</v>
      </c>
      <c r="E141" s="161" t="s">
        <v>148</v>
      </c>
      <c r="F141" s="162" t="s">
        <v>149</v>
      </c>
      <c r="G141" s="163" t="s">
        <v>127</v>
      </c>
      <c r="H141" s="164" t="n">
        <v>20.32</v>
      </c>
      <c r="I141" s="165"/>
      <c r="J141" s="166" t="n">
        <f aca="false">ROUND(I141*H141,2)</f>
        <v>0</v>
      </c>
      <c r="K141" s="162" t="s">
        <v>128</v>
      </c>
      <c r="L141" s="23"/>
      <c r="M141" s="167"/>
      <c r="N141" s="168" t="s">
        <v>40</v>
      </c>
      <c r="O141" s="60"/>
      <c r="P141" s="169" t="n">
        <f aca="false">O141*H141</f>
        <v>0</v>
      </c>
      <c r="Q141" s="169" t="n">
        <v>0.0318</v>
      </c>
      <c r="R141" s="169" t="n">
        <f aca="false">Q141*H141</f>
        <v>0.646176</v>
      </c>
      <c r="S141" s="169" t="n">
        <v>0</v>
      </c>
      <c r="T141" s="170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1" t="s">
        <v>129</v>
      </c>
      <c r="AT141" s="171" t="s">
        <v>124</v>
      </c>
      <c r="AU141" s="171" t="s">
        <v>82</v>
      </c>
      <c r="AY141" s="3" t="s">
        <v>121</v>
      </c>
      <c r="BE141" s="172" t="n">
        <f aca="false">IF(N141="základní",J141,0)</f>
        <v>0</v>
      </c>
      <c r="BF141" s="172" t="n">
        <f aca="false">IF(N141="snížená",J141,0)</f>
        <v>0</v>
      </c>
      <c r="BG141" s="172" t="n">
        <f aca="false">IF(N141="zákl. přenesená",J141,0)</f>
        <v>0</v>
      </c>
      <c r="BH141" s="172" t="n">
        <f aca="false">IF(N141="sníž. přenesená",J141,0)</f>
        <v>0</v>
      </c>
      <c r="BI141" s="172" t="n">
        <f aca="false">IF(N141="nulová",J141,0)</f>
        <v>0</v>
      </c>
      <c r="BJ141" s="3" t="s">
        <v>80</v>
      </c>
      <c r="BK141" s="172" t="n">
        <f aca="false">ROUND(I141*H141,2)</f>
        <v>0</v>
      </c>
      <c r="BL141" s="3" t="s">
        <v>129</v>
      </c>
      <c r="BM141" s="171" t="s">
        <v>150</v>
      </c>
    </row>
    <row r="142" s="173" customFormat="true" ht="12.8" hidden="false" customHeight="false" outlineLevel="0" collapsed="false">
      <c r="B142" s="174"/>
      <c r="D142" s="175" t="s">
        <v>131</v>
      </c>
      <c r="E142" s="176"/>
      <c r="F142" s="177" t="s">
        <v>151</v>
      </c>
      <c r="H142" s="178" t="n">
        <v>20.32</v>
      </c>
      <c r="I142" s="179"/>
      <c r="L142" s="174"/>
      <c r="M142" s="180"/>
      <c r="N142" s="181"/>
      <c r="O142" s="181"/>
      <c r="P142" s="181"/>
      <c r="Q142" s="181"/>
      <c r="R142" s="181"/>
      <c r="S142" s="181"/>
      <c r="T142" s="182"/>
      <c r="AT142" s="176" t="s">
        <v>131</v>
      </c>
      <c r="AU142" s="176" t="s">
        <v>82</v>
      </c>
      <c r="AV142" s="173" t="s">
        <v>82</v>
      </c>
      <c r="AW142" s="173" t="s">
        <v>31</v>
      </c>
      <c r="AX142" s="173" t="s">
        <v>80</v>
      </c>
      <c r="AY142" s="176" t="s">
        <v>121</v>
      </c>
    </row>
    <row r="143" s="27" customFormat="true" ht="16.5" hidden="false" customHeight="true" outlineLevel="0" collapsed="false">
      <c r="A143" s="22"/>
      <c r="B143" s="159"/>
      <c r="C143" s="160" t="s">
        <v>122</v>
      </c>
      <c r="D143" s="160" t="s">
        <v>124</v>
      </c>
      <c r="E143" s="161" t="s">
        <v>152</v>
      </c>
      <c r="F143" s="162" t="s">
        <v>153</v>
      </c>
      <c r="G143" s="163" t="s">
        <v>127</v>
      </c>
      <c r="H143" s="164" t="n">
        <v>18.2</v>
      </c>
      <c r="I143" s="165"/>
      <c r="J143" s="166" t="n">
        <f aca="false">ROUND(I143*H143,2)</f>
        <v>0</v>
      </c>
      <c r="K143" s="162" t="s">
        <v>128</v>
      </c>
      <c r="L143" s="23"/>
      <c r="M143" s="167"/>
      <c r="N143" s="168" t="s">
        <v>40</v>
      </c>
      <c r="O143" s="60"/>
      <c r="P143" s="169" t="n">
        <f aca="false">O143*H143</f>
        <v>0</v>
      </c>
      <c r="Q143" s="169" t="n">
        <v>9E-005</v>
      </c>
      <c r="R143" s="169" t="n">
        <f aca="false">Q143*H143</f>
        <v>0.001638</v>
      </c>
      <c r="S143" s="169" t="n">
        <v>6E-005</v>
      </c>
      <c r="T143" s="170" t="n">
        <f aca="false">S143*H143</f>
        <v>0.001092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1" t="s">
        <v>129</v>
      </c>
      <c r="AT143" s="171" t="s">
        <v>124</v>
      </c>
      <c r="AU143" s="171" t="s">
        <v>82</v>
      </c>
      <c r="AY143" s="3" t="s">
        <v>121</v>
      </c>
      <c r="BE143" s="172" t="n">
        <f aca="false">IF(N143="základní",J143,0)</f>
        <v>0</v>
      </c>
      <c r="BF143" s="172" t="n">
        <f aca="false">IF(N143="snížená",J143,0)</f>
        <v>0</v>
      </c>
      <c r="BG143" s="172" t="n">
        <f aca="false">IF(N143="zákl. přenesená",J143,0)</f>
        <v>0</v>
      </c>
      <c r="BH143" s="172" t="n">
        <f aca="false">IF(N143="sníž. přenesená",J143,0)</f>
        <v>0</v>
      </c>
      <c r="BI143" s="172" t="n">
        <f aca="false">IF(N143="nulová",J143,0)</f>
        <v>0</v>
      </c>
      <c r="BJ143" s="3" t="s">
        <v>80</v>
      </c>
      <c r="BK143" s="172" t="n">
        <f aca="false">ROUND(I143*H143,2)</f>
        <v>0</v>
      </c>
      <c r="BL143" s="3" t="s">
        <v>129</v>
      </c>
      <c r="BM143" s="171" t="s">
        <v>154</v>
      </c>
    </row>
    <row r="144" s="173" customFormat="true" ht="12.8" hidden="false" customHeight="false" outlineLevel="0" collapsed="false">
      <c r="B144" s="174"/>
      <c r="D144" s="175" t="s">
        <v>131</v>
      </c>
      <c r="E144" s="176"/>
      <c r="F144" s="177" t="s">
        <v>155</v>
      </c>
      <c r="H144" s="178" t="n">
        <v>18.2</v>
      </c>
      <c r="I144" s="179"/>
      <c r="L144" s="174"/>
      <c r="M144" s="180"/>
      <c r="N144" s="181"/>
      <c r="O144" s="181"/>
      <c r="P144" s="181"/>
      <c r="Q144" s="181"/>
      <c r="R144" s="181"/>
      <c r="S144" s="181"/>
      <c r="T144" s="182"/>
      <c r="AT144" s="176" t="s">
        <v>131</v>
      </c>
      <c r="AU144" s="176" t="s">
        <v>82</v>
      </c>
      <c r="AV144" s="173" t="s">
        <v>82</v>
      </c>
      <c r="AW144" s="173" t="s">
        <v>31</v>
      </c>
      <c r="AX144" s="173" t="s">
        <v>80</v>
      </c>
      <c r="AY144" s="176" t="s">
        <v>121</v>
      </c>
    </row>
    <row r="145" s="27" customFormat="true" ht="24.15" hidden="false" customHeight="true" outlineLevel="0" collapsed="false">
      <c r="A145" s="22"/>
      <c r="B145" s="159"/>
      <c r="C145" s="160" t="s">
        <v>156</v>
      </c>
      <c r="D145" s="160" t="s">
        <v>124</v>
      </c>
      <c r="E145" s="161" t="s">
        <v>157</v>
      </c>
      <c r="F145" s="162" t="s">
        <v>158</v>
      </c>
      <c r="G145" s="163" t="s">
        <v>127</v>
      </c>
      <c r="H145" s="164" t="n">
        <v>2.85</v>
      </c>
      <c r="I145" s="165"/>
      <c r="J145" s="166" t="n">
        <f aca="false">ROUND(I145*H145,2)</f>
        <v>0</v>
      </c>
      <c r="K145" s="162" t="s">
        <v>128</v>
      </c>
      <c r="L145" s="23"/>
      <c r="M145" s="167"/>
      <c r="N145" s="168" t="s">
        <v>40</v>
      </c>
      <c r="O145" s="60"/>
      <c r="P145" s="169" t="n">
        <f aca="false">O145*H145</f>
        <v>0</v>
      </c>
      <c r="Q145" s="169" t="n">
        <v>0.06732</v>
      </c>
      <c r="R145" s="169" t="n">
        <f aca="false">Q145*H145</f>
        <v>0.191862</v>
      </c>
      <c r="S145" s="169" t="n">
        <v>0</v>
      </c>
      <c r="T145" s="170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1" t="s">
        <v>129</v>
      </c>
      <c r="AT145" s="171" t="s">
        <v>124</v>
      </c>
      <c r="AU145" s="171" t="s">
        <v>82</v>
      </c>
      <c r="AY145" s="3" t="s">
        <v>121</v>
      </c>
      <c r="BE145" s="172" t="n">
        <f aca="false">IF(N145="základní",J145,0)</f>
        <v>0</v>
      </c>
      <c r="BF145" s="172" t="n">
        <f aca="false">IF(N145="snížená",J145,0)</f>
        <v>0</v>
      </c>
      <c r="BG145" s="172" t="n">
        <f aca="false">IF(N145="zákl. přenesená",J145,0)</f>
        <v>0</v>
      </c>
      <c r="BH145" s="172" t="n">
        <f aca="false">IF(N145="sníž. přenesená",J145,0)</f>
        <v>0</v>
      </c>
      <c r="BI145" s="172" t="n">
        <f aca="false">IF(N145="nulová",J145,0)</f>
        <v>0</v>
      </c>
      <c r="BJ145" s="3" t="s">
        <v>80</v>
      </c>
      <c r="BK145" s="172" t="n">
        <f aca="false">ROUND(I145*H145,2)</f>
        <v>0</v>
      </c>
      <c r="BL145" s="3" t="s">
        <v>129</v>
      </c>
      <c r="BM145" s="171" t="s">
        <v>159</v>
      </c>
    </row>
    <row r="146" s="173" customFormat="true" ht="12.8" hidden="false" customHeight="false" outlineLevel="0" collapsed="false">
      <c r="B146" s="174"/>
      <c r="D146" s="175" t="s">
        <v>131</v>
      </c>
      <c r="E146" s="176"/>
      <c r="F146" s="177" t="s">
        <v>160</v>
      </c>
      <c r="H146" s="178" t="n">
        <v>2.85</v>
      </c>
      <c r="I146" s="179"/>
      <c r="L146" s="174"/>
      <c r="M146" s="180"/>
      <c r="N146" s="181"/>
      <c r="O146" s="181"/>
      <c r="P146" s="181"/>
      <c r="Q146" s="181"/>
      <c r="R146" s="181"/>
      <c r="S146" s="181"/>
      <c r="T146" s="182"/>
      <c r="AT146" s="176" t="s">
        <v>131</v>
      </c>
      <c r="AU146" s="176" t="s">
        <v>82</v>
      </c>
      <c r="AV146" s="173" t="s">
        <v>82</v>
      </c>
      <c r="AW146" s="173" t="s">
        <v>31</v>
      </c>
      <c r="AX146" s="173" t="s">
        <v>80</v>
      </c>
      <c r="AY146" s="176" t="s">
        <v>121</v>
      </c>
    </row>
    <row r="147" s="145" customFormat="true" ht="22.8" hidden="false" customHeight="true" outlineLevel="0" collapsed="false">
      <c r="B147" s="146"/>
      <c r="D147" s="147" t="s">
        <v>74</v>
      </c>
      <c r="E147" s="157" t="s">
        <v>161</v>
      </c>
      <c r="F147" s="157" t="s">
        <v>162</v>
      </c>
      <c r="I147" s="149"/>
      <c r="J147" s="158" t="n">
        <f aca="false">BK147</f>
        <v>0</v>
      </c>
      <c r="L147" s="146"/>
      <c r="M147" s="151"/>
      <c r="N147" s="152"/>
      <c r="O147" s="152"/>
      <c r="P147" s="153" t="n">
        <f aca="false">SUM(P148:P164)</f>
        <v>0</v>
      </c>
      <c r="Q147" s="152"/>
      <c r="R147" s="153" t="n">
        <f aca="false">SUM(R148:R164)</f>
        <v>0.002572</v>
      </c>
      <c r="S147" s="152"/>
      <c r="T147" s="154" t="n">
        <f aca="false">SUM(T148:T164)</f>
        <v>1.8662</v>
      </c>
      <c r="AR147" s="147" t="s">
        <v>80</v>
      </c>
      <c r="AT147" s="155" t="s">
        <v>74</v>
      </c>
      <c r="AU147" s="155" t="s">
        <v>80</v>
      </c>
      <c r="AY147" s="147" t="s">
        <v>121</v>
      </c>
      <c r="BK147" s="156" t="n">
        <f aca="false">SUM(BK148:BK164)</f>
        <v>0</v>
      </c>
    </row>
    <row r="148" s="27" customFormat="true" ht="33" hidden="false" customHeight="true" outlineLevel="0" collapsed="false">
      <c r="A148" s="22"/>
      <c r="B148" s="159"/>
      <c r="C148" s="160" t="s">
        <v>163</v>
      </c>
      <c r="D148" s="160" t="s">
        <v>124</v>
      </c>
      <c r="E148" s="161" t="s">
        <v>164</v>
      </c>
      <c r="F148" s="162" t="s">
        <v>165</v>
      </c>
      <c r="G148" s="163" t="s">
        <v>127</v>
      </c>
      <c r="H148" s="164" t="n">
        <v>18</v>
      </c>
      <c r="I148" s="165"/>
      <c r="J148" s="166" t="n">
        <f aca="false">ROUND(I148*H148,2)</f>
        <v>0</v>
      </c>
      <c r="K148" s="162" t="s">
        <v>128</v>
      </c>
      <c r="L148" s="23"/>
      <c r="M148" s="167"/>
      <c r="N148" s="168" t="s">
        <v>40</v>
      </c>
      <c r="O148" s="60"/>
      <c r="P148" s="169" t="n">
        <f aca="false">O148*H148</f>
        <v>0</v>
      </c>
      <c r="Q148" s="169" t="n">
        <v>0</v>
      </c>
      <c r="R148" s="169" t="n">
        <f aca="false">Q148*H148</f>
        <v>0</v>
      </c>
      <c r="S148" s="169" t="n">
        <v>0</v>
      </c>
      <c r="T148" s="170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1" t="s">
        <v>129</v>
      </c>
      <c r="AT148" s="171" t="s">
        <v>124</v>
      </c>
      <c r="AU148" s="171" t="s">
        <v>82</v>
      </c>
      <c r="AY148" s="3" t="s">
        <v>121</v>
      </c>
      <c r="BE148" s="172" t="n">
        <f aca="false">IF(N148="základní",J148,0)</f>
        <v>0</v>
      </c>
      <c r="BF148" s="172" t="n">
        <f aca="false">IF(N148="snížená",J148,0)</f>
        <v>0</v>
      </c>
      <c r="BG148" s="172" t="n">
        <f aca="false">IF(N148="zákl. přenesená",J148,0)</f>
        <v>0</v>
      </c>
      <c r="BH148" s="172" t="n">
        <f aca="false">IF(N148="sníž. přenesená",J148,0)</f>
        <v>0</v>
      </c>
      <c r="BI148" s="172" t="n">
        <f aca="false">IF(N148="nulová",J148,0)</f>
        <v>0</v>
      </c>
      <c r="BJ148" s="3" t="s">
        <v>80</v>
      </c>
      <c r="BK148" s="172" t="n">
        <f aca="false">ROUND(I148*H148,2)</f>
        <v>0</v>
      </c>
      <c r="BL148" s="3" t="s">
        <v>129</v>
      </c>
      <c r="BM148" s="171" t="s">
        <v>166</v>
      </c>
    </row>
    <row r="149" s="173" customFormat="true" ht="12.8" hidden="false" customHeight="false" outlineLevel="0" collapsed="false">
      <c r="B149" s="174"/>
      <c r="D149" s="175" t="s">
        <v>131</v>
      </c>
      <c r="E149" s="176"/>
      <c r="F149" s="177" t="s">
        <v>167</v>
      </c>
      <c r="H149" s="178" t="n">
        <v>18</v>
      </c>
      <c r="I149" s="179"/>
      <c r="L149" s="174"/>
      <c r="M149" s="180"/>
      <c r="N149" s="181"/>
      <c r="O149" s="181"/>
      <c r="P149" s="181"/>
      <c r="Q149" s="181"/>
      <c r="R149" s="181"/>
      <c r="S149" s="181"/>
      <c r="T149" s="182"/>
      <c r="AT149" s="176" t="s">
        <v>131</v>
      </c>
      <c r="AU149" s="176" t="s">
        <v>82</v>
      </c>
      <c r="AV149" s="173" t="s">
        <v>82</v>
      </c>
      <c r="AW149" s="173" t="s">
        <v>31</v>
      </c>
      <c r="AX149" s="173" t="s">
        <v>80</v>
      </c>
      <c r="AY149" s="176" t="s">
        <v>121</v>
      </c>
    </row>
    <row r="150" s="27" customFormat="true" ht="24.15" hidden="false" customHeight="true" outlineLevel="0" collapsed="false">
      <c r="A150" s="22"/>
      <c r="B150" s="159"/>
      <c r="C150" s="160" t="s">
        <v>161</v>
      </c>
      <c r="D150" s="160" t="s">
        <v>124</v>
      </c>
      <c r="E150" s="161" t="s">
        <v>168</v>
      </c>
      <c r="F150" s="162" t="s">
        <v>169</v>
      </c>
      <c r="G150" s="163" t="s">
        <v>127</v>
      </c>
      <c r="H150" s="164" t="n">
        <v>62.3</v>
      </c>
      <c r="I150" s="165"/>
      <c r="J150" s="166" t="n">
        <f aca="false">ROUND(I150*H150,2)</f>
        <v>0</v>
      </c>
      <c r="K150" s="162" t="s">
        <v>128</v>
      </c>
      <c r="L150" s="23"/>
      <c r="M150" s="167"/>
      <c r="N150" s="168" t="s">
        <v>40</v>
      </c>
      <c r="O150" s="60"/>
      <c r="P150" s="169" t="n">
        <f aca="false">O150*H150</f>
        <v>0</v>
      </c>
      <c r="Q150" s="169" t="n">
        <v>4E-005</v>
      </c>
      <c r="R150" s="169" t="n">
        <f aca="false">Q150*H150</f>
        <v>0.002492</v>
      </c>
      <c r="S150" s="169" t="n">
        <v>0</v>
      </c>
      <c r="T150" s="170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1" t="s">
        <v>129</v>
      </c>
      <c r="AT150" s="171" t="s">
        <v>124</v>
      </c>
      <c r="AU150" s="171" t="s">
        <v>82</v>
      </c>
      <c r="AY150" s="3" t="s">
        <v>121</v>
      </c>
      <c r="BE150" s="172" t="n">
        <f aca="false">IF(N150="základní",J150,0)</f>
        <v>0</v>
      </c>
      <c r="BF150" s="172" t="n">
        <f aca="false">IF(N150="snížená",J150,0)</f>
        <v>0</v>
      </c>
      <c r="BG150" s="172" t="n">
        <f aca="false">IF(N150="zákl. přenesená",J150,0)</f>
        <v>0</v>
      </c>
      <c r="BH150" s="172" t="n">
        <f aca="false">IF(N150="sníž. přenesená",J150,0)</f>
        <v>0</v>
      </c>
      <c r="BI150" s="172" t="n">
        <f aca="false">IF(N150="nulová",J150,0)</f>
        <v>0</v>
      </c>
      <c r="BJ150" s="3" t="s">
        <v>80</v>
      </c>
      <c r="BK150" s="172" t="n">
        <f aca="false">ROUND(I150*H150,2)</f>
        <v>0</v>
      </c>
      <c r="BL150" s="3" t="s">
        <v>129</v>
      </c>
      <c r="BM150" s="171" t="s">
        <v>170</v>
      </c>
    </row>
    <row r="151" s="173" customFormat="true" ht="12.8" hidden="false" customHeight="false" outlineLevel="0" collapsed="false">
      <c r="B151" s="174"/>
      <c r="D151" s="175" t="s">
        <v>131</v>
      </c>
      <c r="E151" s="176"/>
      <c r="F151" s="177" t="s">
        <v>171</v>
      </c>
      <c r="H151" s="178" t="n">
        <v>62.3</v>
      </c>
      <c r="I151" s="179"/>
      <c r="L151" s="174"/>
      <c r="M151" s="180"/>
      <c r="N151" s="181"/>
      <c r="O151" s="181"/>
      <c r="P151" s="181"/>
      <c r="Q151" s="181"/>
      <c r="R151" s="181"/>
      <c r="S151" s="181"/>
      <c r="T151" s="182"/>
      <c r="AT151" s="176" t="s">
        <v>131</v>
      </c>
      <c r="AU151" s="176" t="s">
        <v>82</v>
      </c>
      <c r="AV151" s="173" t="s">
        <v>82</v>
      </c>
      <c r="AW151" s="173" t="s">
        <v>31</v>
      </c>
      <c r="AX151" s="173" t="s">
        <v>80</v>
      </c>
      <c r="AY151" s="176" t="s">
        <v>121</v>
      </c>
    </row>
    <row r="152" s="27" customFormat="true" ht="16.5" hidden="false" customHeight="true" outlineLevel="0" collapsed="false">
      <c r="A152" s="22"/>
      <c r="B152" s="159"/>
      <c r="C152" s="160" t="s">
        <v>172</v>
      </c>
      <c r="D152" s="160" t="s">
        <v>124</v>
      </c>
      <c r="E152" s="161" t="s">
        <v>173</v>
      </c>
      <c r="F152" s="162" t="s">
        <v>174</v>
      </c>
      <c r="G152" s="163" t="s">
        <v>175</v>
      </c>
      <c r="H152" s="164" t="n">
        <v>1</v>
      </c>
      <c r="I152" s="165"/>
      <c r="J152" s="166" t="n">
        <f aca="false">ROUND(I152*H152,2)</f>
        <v>0</v>
      </c>
      <c r="K152" s="162"/>
      <c r="L152" s="23"/>
      <c r="M152" s="167"/>
      <c r="N152" s="168" t="s">
        <v>40</v>
      </c>
      <c r="O152" s="60"/>
      <c r="P152" s="169" t="n">
        <f aca="false">O152*H152</f>
        <v>0</v>
      </c>
      <c r="Q152" s="169" t="n">
        <v>4E-005</v>
      </c>
      <c r="R152" s="169" t="n">
        <f aca="false">Q152*H152</f>
        <v>4E-005</v>
      </c>
      <c r="S152" s="169" t="n">
        <v>0.1</v>
      </c>
      <c r="T152" s="170" t="n">
        <f aca="false">S152*H152</f>
        <v>0.1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1" t="s">
        <v>129</v>
      </c>
      <c r="AT152" s="171" t="s">
        <v>124</v>
      </c>
      <c r="AU152" s="171" t="s">
        <v>82</v>
      </c>
      <c r="AY152" s="3" t="s">
        <v>121</v>
      </c>
      <c r="BE152" s="172" t="n">
        <f aca="false">IF(N152="základní",J152,0)</f>
        <v>0</v>
      </c>
      <c r="BF152" s="172" t="n">
        <f aca="false">IF(N152="snížená",J152,0)</f>
        <v>0</v>
      </c>
      <c r="BG152" s="172" t="n">
        <f aca="false">IF(N152="zákl. přenesená",J152,0)</f>
        <v>0</v>
      </c>
      <c r="BH152" s="172" t="n">
        <f aca="false">IF(N152="sníž. přenesená",J152,0)</f>
        <v>0</v>
      </c>
      <c r="BI152" s="172" t="n">
        <f aca="false">IF(N152="nulová",J152,0)</f>
        <v>0</v>
      </c>
      <c r="BJ152" s="3" t="s">
        <v>80</v>
      </c>
      <c r="BK152" s="172" t="n">
        <f aca="false">ROUND(I152*H152,2)</f>
        <v>0</v>
      </c>
      <c r="BL152" s="3" t="s">
        <v>129</v>
      </c>
      <c r="BM152" s="171" t="s">
        <v>176</v>
      </c>
    </row>
    <row r="153" s="173" customFormat="true" ht="12.8" hidden="false" customHeight="false" outlineLevel="0" collapsed="false">
      <c r="B153" s="174"/>
      <c r="D153" s="175" t="s">
        <v>131</v>
      </c>
      <c r="E153" s="176"/>
      <c r="F153" s="177" t="s">
        <v>80</v>
      </c>
      <c r="H153" s="178" t="n">
        <v>1</v>
      </c>
      <c r="I153" s="179"/>
      <c r="L153" s="174"/>
      <c r="M153" s="180"/>
      <c r="N153" s="181"/>
      <c r="O153" s="181"/>
      <c r="P153" s="181"/>
      <c r="Q153" s="181"/>
      <c r="R153" s="181"/>
      <c r="S153" s="181"/>
      <c r="T153" s="182"/>
      <c r="AT153" s="176" t="s">
        <v>131</v>
      </c>
      <c r="AU153" s="176" t="s">
        <v>82</v>
      </c>
      <c r="AV153" s="173" t="s">
        <v>82</v>
      </c>
      <c r="AW153" s="173" t="s">
        <v>31</v>
      </c>
      <c r="AX153" s="173" t="s">
        <v>80</v>
      </c>
      <c r="AY153" s="176" t="s">
        <v>121</v>
      </c>
    </row>
    <row r="154" s="27" customFormat="true" ht="21.75" hidden="false" customHeight="true" outlineLevel="0" collapsed="false">
      <c r="A154" s="22"/>
      <c r="B154" s="159"/>
      <c r="C154" s="160" t="s">
        <v>177</v>
      </c>
      <c r="D154" s="160" t="s">
        <v>124</v>
      </c>
      <c r="E154" s="161" t="s">
        <v>178</v>
      </c>
      <c r="F154" s="162" t="s">
        <v>179</v>
      </c>
      <c r="G154" s="163" t="s">
        <v>175</v>
      </c>
      <c r="H154" s="164" t="n">
        <v>1</v>
      </c>
      <c r="I154" s="165"/>
      <c r="J154" s="166" t="n">
        <f aca="false">ROUND(I154*H154,2)</f>
        <v>0</v>
      </c>
      <c r="K154" s="162"/>
      <c r="L154" s="23"/>
      <c r="M154" s="167"/>
      <c r="N154" s="168" t="s">
        <v>40</v>
      </c>
      <c r="O154" s="60"/>
      <c r="P154" s="169" t="n">
        <f aca="false">O154*H154</f>
        <v>0</v>
      </c>
      <c r="Q154" s="169" t="n">
        <v>4E-005</v>
      </c>
      <c r="R154" s="169" t="n">
        <f aca="false">Q154*H154</f>
        <v>4E-005</v>
      </c>
      <c r="S154" s="169" t="n">
        <v>0.028</v>
      </c>
      <c r="T154" s="170" t="n">
        <f aca="false">S154*H154</f>
        <v>0.028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1" t="s">
        <v>129</v>
      </c>
      <c r="AT154" s="171" t="s">
        <v>124</v>
      </c>
      <c r="AU154" s="171" t="s">
        <v>82</v>
      </c>
      <c r="AY154" s="3" t="s">
        <v>121</v>
      </c>
      <c r="BE154" s="172" t="n">
        <f aca="false">IF(N154="základní",J154,0)</f>
        <v>0</v>
      </c>
      <c r="BF154" s="172" t="n">
        <f aca="false">IF(N154="snížená",J154,0)</f>
        <v>0</v>
      </c>
      <c r="BG154" s="172" t="n">
        <f aca="false">IF(N154="zákl. přenesená",J154,0)</f>
        <v>0</v>
      </c>
      <c r="BH154" s="172" t="n">
        <f aca="false">IF(N154="sníž. přenesená",J154,0)</f>
        <v>0</v>
      </c>
      <c r="BI154" s="172" t="n">
        <f aca="false">IF(N154="nulová",J154,0)</f>
        <v>0</v>
      </c>
      <c r="BJ154" s="3" t="s">
        <v>80</v>
      </c>
      <c r="BK154" s="172" t="n">
        <f aca="false">ROUND(I154*H154,2)</f>
        <v>0</v>
      </c>
      <c r="BL154" s="3" t="s">
        <v>129</v>
      </c>
      <c r="BM154" s="171" t="s">
        <v>180</v>
      </c>
    </row>
    <row r="155" s="173" customFormat="true" ht="12.8" hidden="false" customHeight="false" outlineLevel="0" collapsed="false">
      <c r="B155" s="174"/>
      <c r="D155" s="175" t="s">
        <v>131</v>
      </c>
      <c r="E155" s="176"/>
      <c r="F155" s="177" t="s">
        <v>80</v>
      </c>
      <c r="H155" s="178" t="n">
        <v>1</v>
      </c>
      <c r="I155" s="179"/>
      <c r="L155" s="174"/>
      <c r="M155" s="180"/>
      <c r="N155" s="181"/>
      <c r="O155" s="181"/>
      <c r="P155" s="181"/>
      <c r="Q155" s="181"/>
      <c r="R155" s="181"/>
      <c r="S155" s="181"/>
      <c r="T155" s="182"/>
      <c r="AT155" s="176" t="s">
        <v>131</v>
      </c>
      <c r="AU155" s="176" t="s">
        <v>82</v>
      </c>
      <c r="AV155" s="173" t="s">
        <v>82</v>
      </c>
      <c r="AW155" s="173" t="s">
        <v>31</v>
      </c>
      <c r="AX155" s="173" t="s">
        <v>80</v>
      </c>
      <c r="AY155" s="176" t="s">
        <v>121</v>
      </c>
    </row>
    <row r="156" s="27" customFormat="true" ht="33" hidden="false" customHeight="true" outlineLevel="0" collapsed="false">
      <c r="A156" s="22"/>
      <c r="B156" s="159"/>
      <c r="C156" s="160" t="s">
        <v>7</v>
      </c>
      <c r="D156" s="160" t="s">
        <v>124</v>
      </c>
      <c r="E156" s="161" t="s">
        <v>181</v>
      </c>
      <c r="F156" s="162" t="s">
        <v>182</v>
      </c>
      <c r="G156" s="163" t="s">
        <v>127</v>
      </c>
      <c r="H156" s="164" t="n">
        <v>2.1</v>
      </c>
      <c r="I156" s="165"/>
      <c r="J156" s="166" t="n">
        <f aca="false">ROUND(I156*H156,2)</f>
        <v>0</v>
      </c>
      <c r="K156" s="162" t="s">
        <v>128</v>
      </c>
      <c r="L156" s="23"/>
      <c r="M156" s="167"/>
      <c r="N156" s="168" t="s">
        <v>40</v>
      </c>
      <c r="O156" s="60"/>
      <c r="P156" s="169" t="n">
        <f aca="false">O156*H156</f>
        <v>0</v>
      </c>
      <c r="Q156" s="169" t="n">
        <v>0</v>
      </c>
      <c r="R156" s="169" t="n">
        <f aca="false">Q156*H156</f>
        <v>0</v>
      </c>
      <c r="S156" s="169" t="n">
        <v>0.09</v>
      </c>
      <c r="T156" s="170" t="n">
        <f aca="false">S156*H156</f>
        <v>0.189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1" t="s">
        <v>129</v>
      </c>
      <c r="AT156" s="171" t="s">
        <v>124</v>
      </c>
      <c r="AU156" s="171" t="s">
        <v>82</v>
      </c>
      <c r="AY156" s="3" t="s">
        <v>121</v>
      </c>
      <c r="BE156" s="172" t="n">
        <f aca="false">IF(N156="základní",J156,0)</f>
        <v>0</v>
      </c>
      <c r="BF156" s="172" t="n">
        <f aca="false">IF(N156="snížená",J156,0)</f>
        <v>0</v>
      </c>
      <c r="BG156" s="172" t="n">
        <f aca="false">IF(N156="zákl. přenesená",J156,0)</f>
        <v>0</v>
      </c>
      <c r="BH156" s="172" t="n">
        <f aca="false">IF(N156="sníž. přenesená",J156,0)</f>
        <v>0</v>
      </c>
      <c r="BI156" s="172" t="n">
        <f aca="false">IF(N156="nulová",J156,0)</f>
        <v>0</v>
      </c>
      <c r="BJ156" s="3" t="s">
        <v>80</v>
      </c>
      <c r="BK156" s="172" t="n">
        <f aca="false">ROUND(I156*H156,2)</f>
        <v>0</v>
      </c>
      <c r="BL156" s="3" t="s">
        <v>129</v>
      </c>
      <c r="BM156" s="171" t="s">
        <v>183</v>
      </c>
    </row>
    <row r="157" s="27" customFormat="true" ht="24.15" hidden="false" customHeight="true" outlineLevel="0" collapsed="false">
      <c r="A157" s="22"/>
      <c r="B157" s="159"/>
      <c r="C157" s="160" t="s">
        <v>184</v>
      </c>
      <c r="D157" s="160" t="s">
        <v>124</v>
      </c>
      <c r="E157" s="161" t="s">
        <v>185</v>
      </c>
      <c r="F157" s="162" t="s">
        <v>186</v>
      </c>
      <c r="G157" s="163" t="s">
        <v>127</v>
      </c>
      <c r="H157" s="164" t="n">
        <v>2.1</v>
      </c>
      <c r="I157" s="165"/>
      <c r="J157" s="166" t="n">
        <f aca="false">ROUND(I157*H157,2)</f>
        <v>0</v>
      </c>
      <c r="K157" s="162" t="s">
        <v>128</v>
      </c>
      <c r="L157" s="23"/>
      <c r="M157" s="167"/>
      <c r="N157" s="168" t="s">
        <v>40</v>
      </c>
      <c r="O157" s="60"/>
      <c r="P157" s="169" t="n">
        <f aca="false">O157*H157</f>
        <v>0</v>
      </c>
      <c r="Q157" s="169" t="n">
        <v>0</v>
      </c>
      <c r="R157" s="169" t="n">
        <f aca="false">Q157*H157</f>
        <v>0</v>
      </c>
      <c r="S157" s="169" t="n">
        <v>0.035</v>
      </c>
      <c r="T157" s="170" t="n">
        <f aca="false">S157*H157</f>
        <v>0.0735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1" t="s">
        <v>129</v>
      </c>
      <c r="AT157" s="171" t="s">
        <v>124</v>
      </c>
      <c r="AU157" s="171" t="s">
        <v>82</v>
      </c>
      <c r="AY157" s="3" t="s">
        <v>121</v>
      </c>
      <c r="BE157" s="172" t="n">
        <f aca="false">IF(N157="základní",J157,0)</f>
        <v>0</v>
      </c>
      <c r="BF157" s="172" t="n">
        <f aca="false">IF(N157="snížená",J157,0)</f>
        <v>0</v>
      </c>
      <c r="BG157" s="172" t="n">
        <f aca="false">IF(N157="zákl. přenesená",J157,0)</f>
        <v>0</v>
      </c>
      <c r="BH157" s="172" t="n">
        <f aca="false">IF(N157="sníž. přenesená",J157,0)</f>
        <v>0</v>
      </c>
      <c r="BI157" s="172" t="n">
        <f aca="false">IF(N157="nulová",J157,0)</f>
        <v>0</v>
      </c>
      <c r="BJ157" s="3" t="s">
        <v>80</v>
      </c>
      <c r="BK157" s="172" t="n">
        <f aca="false">ROUND(I157*H157,2)</f>
        <v>0</v>
      </c>
      <c r="BL157" s="3" t="s">
        <v>129</v>
      </c>
      <c r="BM157" s="171" t="s">
        <v>187</v>
      </c>
    </row>
    <row r="158" s="173" customFormat="true" ht="12.8" hidden="false" customHeight="false" outlineLevel="0" collapsed="false">
      <c r="B158" s="174"/>
      <c r="D158" s="175" t="s">
        <v>131</v>
      </c>
      <c r="E158" s="176"/>
      <c r="F158" s="177" t="s">
        <v>188</v>
      </c>
      <c r="H158" s="178" t="n">
        <v>2.1</v>
      </c>
      <c r="I158" s="179"/>
      <c r="L158" s="174"/>
      <c r="M158" s="180"/>
      <c r="N158" s="181"/>
      <c r="O158" s="181"/>
      <c r="P158" s="181"/>
      <c r="Q158" s="181"/>
      <c r="R158" s="181"/>
      <c r="S158" s="181"/>
      <c r="T158" s="182"/>
      <c r="AT158" s="176" t="s">
        <v>131</v>
      </c>
      <c r="AU158" s="176" t="s">
        <v>82</v>
      </c>
      <c r="AV158" s="173" t="s">
        <v>82</v>
      </c>
      <c r="AW158" s="173" t="s">
        <v>31</v>
      </c>
      <c r="AX158" s="173" t="s">
        <v>80</v>
      </c>
      <c r="AY158" s="176" t="s">
        <v>121</v>
      </c>
    </row>
    <row r="159" s="27" customFormat="true" ht="16.5" hidden="false" customHeight="true" outlineLevel="0" collapsed="false">
      <c r="A159" s="22"/>
      <c r="B159" s="159"/>
      <c r="C159" s="160" t="s">
        <v>189</v>
      </c>
      <c r="D159" s="160" t="s">
        <v>124</v>
      </c>
      <c r="E159" s="161" t="s">
        <v>190</v>
      </c>
      <c r="F159" s="162" t="s">
        <v>191</v>
      </c>
      <c r="G159" s="163" t="s">
        <v>192</v>
      </c>
      <c r="H159" s="164" t="n">
        <v>7</v>
      </c>
      <c r="I159" s="165"/>
      <c r="J159" s="166" t="n">
        <f aca="false">ROUND(I159*H159,2)</f>
        <v>0</v>
      </c>
      <c r="K159" s="162" t="s">
        <v>128</v>
      </c>
      <c r="L159" s="23"/>
      <c r="M159" s="167"/>
      <c r="N159" s="168" t="s">
        <v>40</v>
      </c>
      <c r="O159" s="60"/>
      <c r="P159" s="169" t="n">
        <f aca="false">O159*H159</f>
        <v>0</v>
      </c>
      <c r="Q159" s="169" t="n">
        <v>0</v>
      </c>
      <c r="R159" s="169" t="n">
        <f aca="false">Q159*H159</f>
        <v>0</v>
      </c>
      <c r="S159" s="169" t="n">
        <v>0.009</v>
      </c>
      <c r="T159" s="170" t="n">
        <f aca="false">S159*H159</f>
        <v>0.063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1" t="s">
        <v>129</v>
      </c>
      <c r="AT159" s="171" t="s">
        <v>124</v>
      </c>
      <c r="AU159" s="171" t="s">
        <v>82</v>
      </c>
      <c r="AY159" s="3" t="s">
        <v>121</v>
      </c>
      <c r="BE159" s="172" t="n">
        <f aca="false">IF(N159="základní",J159,0)</f>
        <v>0</v>
      </c>
      <c r="BF159" s="172" t="n">
        <f aca="false">IF(N159="snížená",J159,0)</f>
        <v>0</v>
      </c>
      <c r="BG159" s="172" t="n">
        <f aca="false">IF(N159="zákl. přenesená",J159,0)</f>
        <v>0</v>
      </c>
      <c r="BH159" s="172" t="n">
        <f aca="false">IF(N159="sníž. přenesená",J159,0)</f>
        <v>0</v>
      </c>
      <c r="BI159" s="172" t="n">
        <f aca="false">IF(N159="nulová",J159,0)</f>
        <v>0</v>
      </c>
      <c r="BJ159" s="3" t="s">
        <v>80</v>
      </c>
      <c r="BK159" s="172" t="n">
        <f aca="false">ROUND(I159*H159,2)</f>
        <v>0</v>
      </c>
      <c r="BL159" s="3" t="s">
        <v>129</v>
      </c>
      <c r="BM159" s="171" t="s">
        <v>193</v>
      </c>
    </row>
    <row r="160" s="173" customFormat="true" ht="12.8" hidden="false" customHeight="false" outlineLevel="0" collapsed="false">
      <c r="B160" s="174"/>
      <c r="D160" s="175" t="s">
        <v>131</v>
      </c>
      <c r="E160" s="176"/>
      <c r="F160" s="177" t="s">
        <v>194</v>
      </c>
      <c r="H160" s="178" t="n">
        <v>7</v>
      </c>
      <c r="I160" s="179"/>
      <c r="L160" s="174"/>
      <c r="M160" s="180"/>
      <c r="N160" s="181"/>
      <c r="O160" s="181"/>
      <c r="P160" s="181"/>
      <c r="Q160" s="181"/>
      <c r="R160" s="181"/>
      <c r="S160" s="181"/>
      <c r="T160" s="182"/>
      <c r="AT160" s="176" t="s">
        <v>131</v>
      </c>
      <c r="AU160" s="176" t="s">
        <v>82</v>
      </c>
      <c r="AV160" s="173" t="s">
        <v>82</v>
      </c>
      <c r="AW160" s="173" t="s">
        <v>31</v>
      </c>
      <c r="AX160" s="173" t="s">
        <v>80</v>
      </c>
      <c r="AY160" s="176" t="s">
        <v>121</v>
      </c>
    </row>
    <row r="161" s="27" customFormat="true" ht="37.8" hidden="false" customHeight="true" outlineLevel="0" collapsed="false">
      <c r="A161" s="22"/>
      <c r="B161" s="159"/>
      <c r="C161" s="160" t="s">
        <v>195</v>
      </c>
      <c r="D161" s="160" t="s">
        <v>124</v>
      </c>
      <c r="E161" s="161" t="s">
        <v>196</v>
      </c>
      <c r="F161" s="162" t="s">
        <v>197</v>
      </c>
      <c r="G161" s="163" t="s">
        <v>127</v>
      </c>
      <c r="H161" s="164" t="n">
        <v>68.13</v>
      </c>
      <c r="I161" s="165"/>
      <c r="J161" s="166" t="n">
        <f aca="false">ROUND(I161*H161,2)</f>
        <v>0</v>
      </c>
      <c r="K161" s="162" t="s">
        <v>128</v>
      </c>
      <c r="L161" s="23"/>
      <c r="M161" s="167"/>
      <c r="N161" s="168" t="s">
        <v>40</v>
      </c>
      <c r="O161" s="60"/>
      <c r="P161" s="169" t="n">
        <f aca="false">O161*H161</f>
        <v>0</v>
      </c>
      <c r="Q161" s="169" t="n">
        <v>0</v>
      </c>
      <c r="R161" s="169" t="n">
        <f aca="false">Q161*H161</f>
        <v>0</v>
      </c>
      <c r="S161" s="169" t="n">
        <v>0.01</v>
      </c>
      <c r="T161" s="170" t="n">
        <f aca="false">S161*H161</f>
        <v>0.6813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1" t="s">
        <v>129</v>
      </c>
      <c r="AT161" s="171" t="s">
        <v>124</v>
      </c>
      <c r="AU161" s="171" t="s">
        <v>82</v>
      </c>
      <c r="AY161" s="3" t="s">
        <v>121</v>
      </c>
      <c r="BE161" s="172" t="n">
        <f aca="false">IF(N161="základní",J161,0)</f>
        <v>0</v>
      </c>
      <c r="BF161" s="172" t="n">
        <f aca="false">IF(N161="snížená",J161,0)</f>
        <v>0</v>
      </c>
      <c r="BG161" s="172" t="n">
        <f aca="false">IF(N161="zákl. přenesená",J161,0)</f>
        <v>0</v>
      </c>
      <c r="BH161" s="172" t="n">
        <f aca="false">IF(N161="sníž. přenesená",J161,0)</f>
        <v>0</v>
      </c>
      <c r="BI161" s="172" t="n">
        <f aca="false">IF(N161="nulová",J161,0)</f>
        <v>0</v>
      </c>
      <c r="BJ161" s="3" t="s">
        <v>80</v>
      </c>
      <c r="BK161" s="172" t="n">
        <f aca="false">ROUND(I161*H161,2)</f>
        <v>0</v>
      </c>
      <c r="BL161" s="3" t="s">
        <v>129</v>
      </c>
      <c r="BM161" s="171" t="s">
        <v>198</v>
      </c>
    </row>
    <row r="162" s="173" customFormat="true" ht="12.8" hidden="false" customHeight="false" outlineLevel="0" collapsed="false">
      <c r="B162" s="174"/>
      <c r="D162" s="175" t="s">
        <v>131</v>
      </c>
      <c r="E162" s="176"/>
      <c r="F162" s="177" t="s">
        <v>199</v>
      </c>
      <c r="H162" s="178" t="n">
        <v>68.13</v>
      </c>
      <c r="I162" s="179"/>
      <c r="L162" s="174"/>
      <c r="M162" s="180"/>
      <c r="N162" s="181"/>
      <c r="O162" s="181"/>
      <c r="P162" s="181"/>
      <c r="Q162" s="181"/>
      <c r="R162" s="181"/>
      <c r="S162" s="181"/>
      <c r="T162" s="182"/>
      <c r="AT162" s="176" t="s">
        <v>131</v>
      </c>
      <c r="AU162" s="176" t="s">
        <v>82</v>
      </c>
      <c r="AV162" s="173" t="s">
        <v>82</v>
      </c>
      <c r="AW162" s="173" t="s">
        <v>31</v>
      </c>
      <c r="AX162" s="173" t="s">
        <v>80</v>
      </c>
      <c r="AY162" s="176" t="s">
        <v>121</v>
      </c>
    </row>
    <row r="163" s="27" customFormat="true" ht="37.8" hidden="false" customHeight="true" outlineLevel="0" collapsed="false">
      <c r="A163" s="22"/>
      <c r="B163" s="159"/>
      <c r="C163" s="160" t="s">
        <v>200</v>
      </c>
      <c r="D163" s="160" t="s">
        <v>124</v>
      </c>
      <c r="E163" s="161" t="s">
        <v>201</v>
      </c>
      <c r="F163" s="162" t="s">
        <v>202</v>
      </c>
      <c r="G163" s="163" t="s">
        <v>127</v>
      </c>
      <c r="H163" s="164" t="n">
        <v>36.57</v>
      </c>
      <c r="I163" s="165"/>
      <c r="J163" s="166" t="n">
        <f aca="false">ROUND(I163*H163,2)</f>
        <v>0</v>
      </c>
      <c r="K163" s="162" t="s">
        <v>128</v>
      </c>
      <c r="L163" s="23"/>
      <c r="M163" s="167"/>
      <c r="N163" s="168" t="s">
        <v>40</v>
      </c>
      <c r="O163" s="60"/>
      <c r="P163" s="169" t="n">
        <f aca="false">O163*H163</f>
        <v>0</v>
      </c>
      <c r="Q163" s="169" t="n">
        <v>0</v>
      </c>
      <c r="R163" s="169" t="n">
        <f aca="false">Q163*H163</f>
        <v>0</v>
      </c>
      <c r="S163" s="169" t="n">
        <v>0.02</v>
      </c>
      <c r="T163" s="170" t="n">
        <f aca="false">S163*H163</f>
        <v>0.7314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1" t="s">
        <v>129</v>
      </c>
      <c r="AT163" s="171" t="s">
        <v>124</v>
      </c>
      <c r="AU163" s="171" t="s">
        <v>82</v>
      </c>
      <c r="AY163" s="3" t="s">
        <v>121</v>
      </c>
      <c r="BE163" s="172" t="n">
        <f aca="false">IF(N163="základní",J163,0)</f>
        <v>0</v>
      </c>
      <c r="BF163" s="172" t="n">
        <f aca="false">IF(N163="snížená",J163,0)</f>
        <v>0</v>
      </c>
      <c r="BG163" s="172" t="n">
        <f aca="false">IF(N163="zákl. přenesená",J163,0)</f>
        <v>0</v>
      </c>
      <c r="BH163" s="172" t="n">
        <f aca="false">IF(N163="sníž. přenesená",J163,0)</f>
        <v>0</v>
      </c>
      <c r="BI163" s="172" t="n">
        <f aca="false">IF(N163="nulová",J163,0)</f>
        <v>0</v>
      </c>
      <c r="BJ163" s="3" t="s">
        <v>80</v>
      </c>
      <c r="BK163" s="172" t="n">
        <f aca="false">ROUND(I163*H163,2)</f>
        <v>0</v>
      </c>
      <c r="BL163" s="3" t="s">
        <v>129</v>
      </c>
      <c r="BM163" s="171" t="s">
        <v>203</v>
      </c>
    </row>
    <row r="164" s="173" customFormat="true" ht="12.8" hidden="false" customHeight="false" outlineLevel="0" collapsed="false">
      <c r="B164" s="174"/>
      <c r="D164" s="175" t="s">
        <v>131</v>
      </c>
      <c r="E164" s="176"/>
      <c r="F164" s="177" t="s">
        <v>204</v>
      </c>
      <c r="H164" s="178" t="n">
        <v>36.57</v>
      </c>
      <c r="I164" s="179"/>
      <c r="L164" s="174"/>
      <c r="M164" s="180"/>
      <c r="N164" s="181"/>
      <c r="O164" s="181"/>
      <c r="P164" s="181"/>
      <c r="Q164" s="181"/>
      <c r="R164" s="181"/>
      <c r="S164" s="181"/>
      <c r="T164" s="182"/>
      <c r="AT164" s="176" t="s">
        <v>131</v>
      </c>
      <c r="AU164" s="176" t="s">
        <v>82</v>
      </c>
      <c r="AV164" s="173" t="s">
        <v>82</v>
      </c>
      <c r="AW164" s="173" t="s">
        <v>31</v>
      </c>
      <c r="AX164" s="173" t="s">
        <v>80</v>
      </c>
      <c r="AY164" s="176" t="s">
        <v>121</v>
      </c>
    </row>
    <row r="165" s="145" customFormat="true" ht="22.8" hidden="false" customHeight="true" outlineLevel="0" collapsed="false">
      <c r="B165" s="146"/>
      <c r="D165" s="147" t="s">
        <v>74</v>
      </c>
      <c r="E165" s="157" t="s">
        <v>205</v>
      </c>
      <c r="F165" s="157" t="s">
        <v>206</v>
      </c>
      <c r="I165" s="149"/>
      <c r="J165" s="158" t="n">
        <f aca="false">BK165</f>
        <v>0</v>
      </c>
      <c r="L165" s="146"/>
      <c r="M165" s="151"/>
      <c r="N165" s="152"/>
      <c r="O165" s="152"/>
      <c r="P165" s="153" t="n">
        <f aca="false">SUM(P166:P170)</f>
        <v>0</v>
      </c>
      <c r="Q165" s="152"/>
      <c r="R165" s="153" t="n">
        <f aca="false">SUM(R166:R170)</f>
        <v>0</v>
      </c>
      <c r="S165" s="152"/>
      <c r="T165" s="154" t="n">
        <f aca="false">SUM(T166:T170)</f>
        <v>0</v>
      </c>
      <c r="AR165" s="147" t="s">
        <v>80</v>
      </c>
      <c r="AT165" s="155" t="s">
        <v>74</v>
      </c>
      <c r="AU165" s="155" t="s">
        <v>80</v>
      </c>
      <c r="AY165" s="147" t="s">
        <v>121</v>
      </c>
      <c r="BK165" s="156" t="n">
        <f aca="false">SUM(BK166:BK170)</f>
        <v>0</v>
      </c>
    </row>
    <row r="166" s="27" customFormat="true" ht="24.15" hidden="false" customHeight="true" outlineLevel="0" collapsed="false">
      <c r="A166" s="22"/>
      <c r="B166" s="159"/>
      <c r="C166" s="160" t="s">
        <v>207</v>
      </c>
      <c r="D166" s="160" t="s">
        <v>124</v>
      </c>
      <c r="E166" s="161" t="s">
        <v>208</v>
      </c>
      <c r="F166" s="162" t="s">
        <v>209</v>
      </c>
      <c r="G166" s="163" t="s">
        <v>210</v>
      </c>
      <c r="H166" s="164" t="n">
        <v>2.605</v>
      </c>
      <c r="I166" s="165"/>
      <c r="J166" s="166" t="n">
        <f aca="false">ROUND(I166*H166,2)</f>
        <v>0</v>
      </c>
      <c r="K166" s="162" t="s">
        <v>128</v>
      </c>
      <c r="L166" s="23"/>
      <c r="M166" s="167"/>
      <c r="N166" s="168" t="s">
        <v>40</v>
      </c>
      <c r="O166" s="60"/>
      <c r="P166" s="169" t="n">
        <f aca="false">O166*H166</f>
        <v>0</v>
      </c>
      <c r="Q166" s="169" t="n">
        <v>0</v>
      </c>
      <c r="R166" s="169" t="n">
        <f aca="false">Q166*H166</f>
        <v>0</v>
      </c>
      <c r="S166" s="169" t="n">
        <v>0</v>
      </c>
      <c r="T166" s="170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1" t="s">
        <v>129</v>
      </c>
      <c r="AT166" s="171" t="s">
        <v>124</v>
      </c>
      <c r="AU166" s="171" t="s">
        <v>82</v>
      </c>
      <c r="AY166" s="3" t="s">
        <v>121</v>
      </c>
      <c r="BE166" s="172" t="n">
        <f aca="false">IF(N166="základní",J166,0)</f>
        <v>0</v>
      </c>
      <c r="BF166" s="172" t="n">
        <f aca="false">IF(N166="snížená",J166,0)</f>
        <v>0</v>
      </c>
      <c r="BG166" s="172" t="n">
        <f aca="false">IF(N166="zákl. přenesená",J166,0)</f>
        <v>0</v>
      </c>
      <c r="BH166" s="172" t="n">
        <f aca="false">IF(N166="sníž. přenesená",J166,0)</f>
        <v>0</v>
      </c>
      <c r="BI166" s="172" t="n">
        <f aca="false">IF(N166="nulová",J166,0)</f>
        <v>0</v>
      </c>
      <c r="BJ166" s="3" t="s">
        <v>80</v>
      </c>
      <c r="BK166" s="172" t="n">
        <f aca="false">ROUND(I166*H166,2)</f>
        <v>0</v>
      </c>
      <c r="BL166" s="3" t="s">
        <v>129</v>
      </c>
      <c r="BM166" s="171" t="s">
        <v>211</v>
      </c>
    </row>
    <row r="167" s="27" customFormat="true" ht="24.15" hidden="false" customHeight="true" outlineLevel="0" collapsed="false">
      <c r="A167" s="22"/>
      <c r="B167" s="159"/>
      <c r="C167" s="160" t="s">
        <v>212</v>
      </c>
      <c r="D167" s="160" t="s">
        <v>124</v>
      </c>
      <c r="E167" s="161" t="s">
        <v>213</v>
      </c>
      <c r="F167" s="162" t="s">
        <v>214</v>
      </c>
      <c r="G167" s="163" t="s">
        <v>210</v>
      </c>
      <c r="H167" s="164" t="n">
        <v>2.605</v>
      </c>
      <c r="I167" s="165"/>
      <c r="J167" s="166" t="n">
        <f aca="false">ROUND(I167*H167,2)</f>
        <v>0</v>
      </c>
      <c r="K167" s="162" t="s">
        <v>128</v>
      </c>
      <c r="L167" s="23"/>
      <c r="M167" s="167"/>
      <c r="N167" s="168" t="s">
        <v>40</v>
      </c>
      <c r="O167" s="60"/>
      <c r="P167" s="169" t="n">
        <f aca="false">O167*H167</f>
        <v>0</v>
      </c>
      <c r="Q167" s="169" t="n">
        <v>0</v>
      </c>
      <c r="R167" s="169" t="n">
        <f aca="false">Q167*H167</f>
        <v>0</v>
      </c>
      <c r="S167" s="169" t="n">
        <v>0</v>
      </c>
      <c r="T167" s="170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1" t="s">
        <v>129</v>
      </c>
      <c r="AT167" s="171" t="s">
        <v>124</v>
      </c>
      <c r="AU167" s="171" t="s">
        <v>82</v>
      </c>
      <c r="AY167" s="3" t="s">
        <v>121</v>
      </c>
      <c r="BE167" s="172" t="n">
        <f aca="false">IF(N167="základní",J167,0)</f>
        <v>0</v>
      </c>
      <c r="BF167" s="172" t="n">
        <f aca="false">IF(N167="snížená",J167,0)</f>
        <v>0</v>
      </c>
      <c r="BG167" s="172" t="n">
        <f aca="false">IF(N167="zákl. přenesená",J167,0)</f>
        <v>0</v>
      </c>
      <c r="BH167" s="172" t="n">
        <f aca="false">IF(N167="sníž. přenesená",J167,0)</f>
        <v>0</v>
      </c>
      <c r="BI167" s="172" t="n">
        <f aca="false">IF(N167="nulová",J167,0)</f>
        <v>0</v>
      </c>
      <c r="BJ167" s="3" t="s">
        <v>80</v>
      </c>
      <c r="BK167" s="172" t="n">
        <f aca="false">ROUND(I167*H167,2)</f>
        <v>0</v>
      </c>
      <c r="BL167" s="3" t="s">
        <v>129</v>
      </c>
      <c r="BM167" s="171" t="s">
        <v>215</v>
      </c>
    </row>
    <row r="168" s="27" customFormat="true" ht="24.15" hidden="false" customHeight="true" outlineLevel="0" collapsed="false">
      <c r="A168" s="22"/>
      <c r="B168" s="159"/>
      <c r="C168" s="160" t="s">
        <v>216</v>
      </c>
      <c r="D168" s="160" t="s">
        <v>124</v>
      </c>
      <c r="E168" s="161" t="s">
        <v>217</v>
      </c>
      <c r="F168" s="162" t="s">
        <v>218</v>
      </c>
      <c r="G168" s="163" t="s">
        <v>210</v>
      </c>
      <c r="H168" s="164" t="n">
        <v>36.47</v>
      </c>
      <c r="I168" s="165"/>
      <c r="J168" s="166" t="n">
        <f aca="false">ROUND(I168*H168,2)</f>
        <v>0</v>
      </c>
      <c r="K168" s="162" t="s">
        <v>128</v>
      </c>
      <c r="L168" s="23"/>
      <c r="M168" s="167"/>
      <c r="N168" s="168" t="s">
        <v>40</v>
      </c>
      <c r="O168" s="60"/>
      <c r="P168" s="169" t="n">
        <f aca="false">O168*H168</f>
        <v>0</v>
      </c>
      <c r="Q168" s="169" t="n">
        <v>0</v>
      </c>
      <c r="R168" s="169" t="n">
        <f aca="false">Q168*H168</f>
        <v>0</v>
      </c>
      <c r="S168" s="169" t="n">
        <v>0</v>
      </c>
      <c r="T168" s="170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1" t="s">
        <v>129</v>
      </c>
      <c r="AT168" s="171" t="s">
        <v>124</v>
      </c>
      <c r="AU168" s="171" t="s">
        <v>82</v>
      </c>
      <c r="AY168" s="3" t="s">
        <v>121</v>
      </c>
      <c r="BE168" s="172" t="n">
        <f aca="false">IF(N168="základní",J168,0)</f>
        <v>0</v>
      </c>
      <c r="BF168" s="172" t="n">
        <f aca="false">IF(N168="snížená",J168,0)</f>
        <v>0</v>
      </c>
      <c r="BG168" s="172" t="n">
        <f aca="false">IF(N168="zákl. přenesená",J168,0)</f>
        <v>0</v>
      </c>
      <c r="BH168" s="172" t="n">
        <f aca="false">IF(N168="sníž. přenesená",J168,0)</f>
        <v>0</v>
      </c>
      <c r="BI168" s="172" t="n">
        <f aca="false">IF(N168="nulová",J168,0)</f>
        <v>0</v>
      </c>
      <c r="BJ168" s="3" t="s">
        <v>80</v>
      </c>
      <c r="BK168" s="172" t="n">
        <f aca="false">ROUND(I168*H168,2)</f>
        <v>0</v>
      </c>
      <c r="BL168" s="3" t="s">
        <v>129</v>
      </c>
      <c r="BM168" s="171" t="s">
        <v>219</v>
      </c>
    </row>
    <row r="169" s="173" customFormat="true" ht="12.8" hidden="false" customHeight="false" outlineLevel="0" collapsed="false">
      <c r="B169" s="174"/>
      <c r="D169" s="175" t="s">
        <v>131</v>
      </c>
      <c r="F169" s="177" t="s">
        <v>220</v>
      </c>
      <c r="H169" s="178" t="n">
        <v>36.47</v>
      </c>
      <c r="I169" s="179"/>
      <c r="L169" s="174"/>
      <c r="M169" s="180"/>
      <c r="N169" s="181"/>
      <c r="O169" s="181"/>
      <c r="P169" s="181"/>
      <c r="Q169" s="181"/>
      <c r="R169" s="181"/>
      <c r="S169" s="181"/>
      <c r="T169" s="182"/>
      <c r="AT169" s="176" t="s">
        <v>131</v>
      </c>
      <c r="AU169" s="176" t="s">
        <v>82</v>
      </c>
      <c r="AV169" s="173" t="s">
        <v>82</v>
      </c>
      <c r="AW169" s="173" t="s">
        <v>2</v>
      </c>
      <c r="AX169" s="173" t="s">
        <v>80</v>
      </c>
      <c r="AY169" s="176" t="s">
        <v>121</v>
      </c>
    </row>
    <row r="170" s="27" customFormat="true" ht="49.05" hidden="false" customHeight="true" outlineLevel="0" collapsed="false">
      <c r="A170" s="22"/>
      <c r="B170" s="159"/>
      <c r="C170" s="160" t="s">
        <v>221</v>
      </c>
      <c r="D170" s="160" t="s">
        <v>124</v>
      </c>
      <c r="E170" s="161" t="s">
        <v>222</v>
      </c>
      <c r="F170" s="162" t="s">
        <v>223</v>
      </c>
      <c r="G170" s="163" t="s">
        <v>210</v>
      </c>
      <c r="H170" s="164" t="n">
        <v>2.605</v>
      </c>
      <c r="I170" s="165"/>
      <c r="J170" s="166" t="n">
        <f aca="false">ROUND(I170*H170,2)</f>
        <v>0</v>
      </c>
      <c r="K170" s="162" t="s">
        <v>128</v>
      </c>
      <c r="L170" s="23"/>
      <c r="M170" s="167"/>
      <c r="N170" s="168" t="s">
        <v>40</v>
      </c>
      <c r="O170" s="60"/>
      <c r="P170" s="169" t="n">
        <f aca="false">O170*H170</f>
        <v>0</v>
      </c>
      <c r="Q170" s="169" t="n">
        <v>0</v>
      </c>
      <c r="R170" s="169" t="n">
        <f aca="false">Q170*H170</f>
        <v>0</v>
      </c>
      <c r="S170" s="169" t="n">
        <v>0</v>
      </c>
      <c r="T170" s="170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1" t="s">
        <v>129</v>
      </c>
      <c r="AT170" s="171" t="s">
        <v>124</v>
      </c>
      <c r="AU170" s="171" t="s">
        <v>82</v>
      </c>
      <c r="AY170" s="3" t="s">
        <v>121</v>
      </c>
      <c r="BE170" s="172" t="n">
        <f aca="false">IF(N170="základní",J170,0)</f>
        <v>0</v>
      </c>
      <c r="BF170" s="172" t="n">
        <f aca="false">IF(N170="snížená",J170,0)</f>
        <v>0</v>
      </c>
      <c r="BG170" s="172" t="n">
        <f aca="false">IF(N170="zákl. přenesená",J170,0)</f>
        <v>0</v>
      </c>
      <c r="BH170" s="172" t="n">
        <f aca="false">IF(N170="sníž. přenesená",J170,0)</f>
        <v>0</v>
      </c>
      <c r="BI170" s="172" t="n">
        <f aca="false">IF(N170="nulová",J170,0)</f>
        <v>0</v>
      </c>
      <c r="BJ170" s="3" t="s">
        <v>80</v>
      </c>
      <c r="BK170" s="172" t="n">
        <f aca="false">ROUND(I170*H170,2)</f>
        <v>0</v>
      </c>
      <c r="BL170" s="3" t="s">
        <v>129</v>
      </c>
      <c r="BM170" s="171" t="s">
        <v>224</v>
      </c>
    </row>
    <row r="171" s="145" customFormat="true" ht="22.8" hidden="false" customHeight="true" outlineLevel="0" collapsed="false">
      <c r="B171" s="146"/>
      <c r="D171" s="147" t="s">
        <v>74</v>
      </c>
      <c r="E171" s="157" t="s">
        <v>225</v>
      </c>
      <c r="F171" s="157" t="s">
        <v>226</v>
      </c>
      <c r="I171" s="149"/>
      <c r="J171" s="158" t="n">
        <f aca="false">BK171</f>
        <v>0</v>
      </c>
      <c r="L171" s="146"/>
      <c r="M171" s="151"/>
      <c r="N171" s="152"/>
      <c r="O171" s="152"/>
      <c r="P171" s="153" t="n">
        <f aca="false">P172</f>
        <v>0</v>
      </c>
      <c r="Q171" s="152"/>
      <c r="R171" s="153" t="n">
        <f aca="false">R172</f>
        <v>0</v>
      </c>
      <c r="S171" s="152"/>
      <c r="T171" s="154" t="n">
        <f aca="false">T172</f>
        <v>0</v>
      </c>
      <c r="AR171" s="147" t="s">
        <v>80</v>
      </c>
      <c r="AT171" s="155" t="s">
        <v>74</v>
      </c>
      <c r="AU171" s="155" t="s">
        <v>80</v>
      </c>
      <c r="AY171" s="147" t="s">
        <v>121</v>
      </c>
      <c r="BK171" s="156" t="n">
        <f aca="false">BK172</f>
        <v>0</v>
      </c>
    </row>
    <row r="172" s="27" customFormat="true" ht="24.15" hidden="false" customHeight="true" outlineLevel="0" collapsed="false">
      <c r="A172" s="22"/>
      <c r="B172" s="159"/>
      <c r="C172" s="160" t="s">
        <v>6</v>
      </c>
      <c r="D172" s="160" t="s">
        <v>124</v>
      </c>
      <c r="E172" s="161" t="s">
        <v>227</v>
      </c>
      <c r="F172" s="162" t="s">
        <v>228</v>
      </c>
      <c r="G172" s="163" t="s">
        <v>210</v>
      </c>
      <c r="H172" s="164" t="n">
        <v>2.584</v>
      </c>
      <c r="I172" s="165"/>
      <c r="J172" s="166" t="n">
        <f aca="false">ROUND(I172*H172,2)</f>
        <v>0</v>
      </c>
      <c r="K172" s="162" t="s">
        <v>128</v>
      </c>
      <c r="L172" s="23"/>
      <c r="M172" s="167"/>
      <c r="N172" s="168" t="s">
        <v>40</v>
      </c>
      <c r="O172" s="60"/>
      <c r="P172" s="169" t="n">
        <f aca="false">O172*H172</f>
        <v>0</v>
      </c>
      <c r="Q172" s="169" t="n">
        <v>0</v>
      </c>
      <c r="R172" s="169" t="n">
        <f aca="false">Q172*H172</f>
        <v>0</v>
      </c>
      <c r="S172" s="169" t="n">
        <v>0</v>
      </c>
      <c r="T172" s="170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1" t="s">
        <v>129</v>
      </c>
      <c r="AT172" s="171" t="s">
        <v>124</v>
      </c>
      <c r="AU172" s="171" t="s">
        <v>82</v>
      </c>
      <c r="AY172" s="3" t="s">
        <v>121</v>
      </c>
      <c r="BE172" s="172" t="n">
        <f aca="false">IF(N172="základní",J172,0)</f>
        <v>0</v>
      </c>
      <c r="BF172" s="172" t="n">
        <f aca="false">IF(N172="snížená",J172,0)</f>
        <v>0</v>
      </c>
      <c r="BG172" s="172" t="n">
        <f aca="false">IF(N172="zákl. přenesená",J172,0)</f>
        <v>0</v>
      </c>
      <c r="BH172" s="172" t="n">
        <f aca="false">IF(N172="sníž. přenesená",J172,0)</f>
        <v>0</v>
      </c>
      <c r="BI172" s="172" t="n">
        <f aca="false">IF(N172="nulová",J172,0)</f>
        <v>0</v>
      </c>
      <c r="BJ172" s="3" t="s">
        <v>80</v>
      </c>
      <c r="BK172" s="172" t="n">
        <f aca="false">ROUND(I172*H172,2)</f>
        <v>0</v>
      </c>
      <c r="BL172" s="3" t="s">
        <v>129</v>
      </c>
      <c r="BM172" s="171" t="s">
        <v>229</v>
      </c>
    </row>
    <row r="173" s="145" customFormat="true" ht="25.9" hidden="false" customHeight="true" outlineLevel="0" collapsed="false">
      <c r="B173" s="146"/>
      <c r="D173" s="147" t="s">
        <v>74</v>
      </c>
      <c r="E173" s="148" t="s">
        <v>230</v>
      </c>
      <c r="F173" s="148" t="s">
        <v>231</v>
      </c>
      <c r="I173" s="149"/>
      <c r="J173" s="150" t="n">
        <f aca="false">BK173</f>
        <v>0</v>
      </c>
      <c r="L173" s="146"/>
      <c r="M173" s="151"/>
      <c r="N173" s="152"/>
      <c r="O173" s="152"/>
      <c r="P173" s="153" t="n">
        <f aca="false">P174+P181+P189+P195+P198+P213+P227+P230</f>
        <v>0</v>
      </c>
      <c r="Q173" s="152"/>
      <c r="R173" s="153" t="n">
        <f aca="false">R174+R181+R189+R195+R198+R213+R227+R230</f>
        <v>0.7222916</v>
      </c>
      <c r="S173" s="152"/>
      <c r="T173" s="154" t="n">
        <f aca="false">T174+T181+T189+T195+T198+T213+T227+T230</f>
        <v>0.737535</v>
      </c>
      <c r="AR173" s="147" t="s">
        <v>82</v>
      </c>
      <c r="AT173" s="155" t="s">
        <v>74</v>
      </c>
      <c r="AU173" s="155" t="s">
        <v>75</v>
      </c>
      <c r="AY173" s="147" t="s">
        <v>121</v>
      </c>
      <c r="BK173" s="156" t="n">
        <f aca="false">BK174+BK181+BK189+BK195+BK198+BK213+BK227+BK230</f>
        <v>0</v>
      </c>
    </row>
    <row r="174" s="145" customFormat="true" ht="22.8" hidden="false" customHeight="true" outlineLevel="0" collapsed="false">
      <c r="B174" s="146"/>
      <c r="D174" s="147" t="s">
        <v>74</v>
      </c>
      <c r="E174" s="157" t="s">
        <v>232</v>
      </c>
      <c r="F174" s="157" t="s">
        <v>233</v>
      </c>
      <c r="I174" s="149"/>
      <c r="J174" s="158" t="n">
        <f aca="false">BK174</f>
        <v>0</v>
      </c>
      <c r="L174" s="146"/>
      <c r="M174" s="151"/>
      <c r="N174" s="152"/>
      <c r="O174" s="152"/>
      <c r="P174" s="153" t="n">
        <f aca="false">SUM(P175:P180)</f>
        <v>0</v>
      </c>
      <c r="Q174" s="152"/>
      <c r="R174" s="153" t="n">
        <f aca="false">SUM(R175:R180)</f>
        <v>0.01377</v>
      </c>
      <c r="S174" s="152"/>
      <c r="T174" s="154" t="n">
        <f aca="false">SUM(T175:T180)</f>
        <v>0.02118</v>
      </c>
      <c r="AR174" s="147" t="s">
        <v>82</v>
      </c>
      <c r="AT174" s="155" t="s">
        <v>74</v>
      </c>
      <c r="AU174" s="155" t="s">
        <v>80</v>
      </c>
      <c r="AY174" s="147" t="s">
        <v>121</v>
      </c>
      <c r="BK174" s="156" t="n">
        <f aca="false">SUM(BK175:BK180)</f>
        <v>0</v>
      </c>
    </row>
    <row r="175" s="27" customFormat="true" ht="16.5" hidden="false" customHeight="true" outlineLevel="0" collapsed="false">
      <c r="A175" s="22"/>
      <c r="B175" s="159"/>
      <c r="C175" s="160" t="s">
        <v>234</v>
      </c>
      <c r="D175" s="160" t="s">
        <v>124</v>
      </c>
      <c r="E175" s="161" t="s">
        <v>235</v>
      </c>
      <c r="F175" s="162" t="s">
        <v>236</v>
      </c>
      <c r="G175" s="163" t="s">
        <v>237</v>
      </c>
      <c r="H175" s="164" t="n">
        <v>1</v>
      </c>
      <c r="I175" s="165"/>
      <c r="J175" s="166" t="n">
        <f aca="false">ROUND(I175*H175,2)</f>
        <v>0</v>
      </c>
      <c r="K175" s="162" t="s">
        <v>128</v>
      </c>
      <c r="L175" s="23"/>
      <c r="M175" s="167"/>
      <c r="N175" s="168" t="s">
        <v>40</v>
      </c>
      <c r="O175" s="60"/>
      <c r="P175" s="169" t="n">
        <f aca="false">O175*H175</f>
        <v>0</v>
      </c>
      <c r="Q175" s="169" t="n">
        <v>0</v>
      </c>
      <c r="R175" s="169" t="n">
        <f aca="false">Q175*H175</f>
        <v>0</v>
      </c>
      <c r="S175" s="169" t="n">
        <v>0.01946</v>
      </c>
      <c r="T175" s="170" t="n">
        <f aca="false">S175*H175</f>
        <v>0.01946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1" t="s">
        <v>200</v>
      </c>
      <c r="AT175" s="171" t="s">
        <v>124</v>
      </c>
      <c r="AU175" s="171" t="s">
        <v>82</v>
      </c>
      <c r="AY175" s="3" t="s">
        <v>121</v>
      </c>
      <c r="BE175" s="172" t="n">
        <f aca="false">IF(N175="základní",J175,0)</f>
        <v>0</v>
      </c>
      <c r="BF175" s="172" t="n">
        <f aca="false">IF(N175="snížená",J175,0)</f>
        <v>0</v>
      </c>
      <c r="BG175" s="172" t="n">
        <f aca="false">IF(N175="zákl. přenesená",J175,0)</f>
        <v>0</v>
      </c>
      <c r="BH175" s="172" t="n">
        <f aca="false">IF(N175="sníž. přenesená",J175,0)</f>
        <v>0</v>
      </c>
      <c r="BI175" s="172" t="n">
        <f aca="false">IF(N175="nulová",J175,0)</f>
        <v>0</v>
      </c>
      <c r="BJ175" s="3" t="s">
        <v>80</v>
      </c>
      <c r="BK175" s="172" t="n">
        <f aca="false">ROUND(I175*H175,2)</f>
        <v>0</v>
      </c>
      <c r="BL175" s="3" t="s">
        <v>200</v>
      </c>
      <c r="BM175" s="171" t="s">
        <v>238</v>
      </c>
    </row>
    <row r="176" s="27" customFormat="true" ht="24.15" hidden="false" customHeight="true" outlineLevel="0" collapsed="false">
      <c r="A176" s="22"/>
      <c r="B176" s="159"/>
      <c r="C176" s="160" t="s">
        <v>239</v>
      </c>
      <c r="D176" s="160" t="s">
        <v>124</v>
      </c>
      <c r="E176" s="161" t="s">
        <v>240</v>
      </c>
      <c r="F176" s="162" t="s">
        <v>241</v>
      </c>
      <c r="G176" s="163" t="s">
        <v>237</v>
      </c>
      <c r="H176" s="164" t="n">
        <v>1</v>
      </c>
      <c r="I176" s="165"/>
      <c r="J176" s="166" t="n">
        <f aca="false">ROUND(I176*H176,2)</f>
        <v>0</v>
      </c>
      <c r="K176" s="162" t="s">
        <v>128</v>
      </c>
      <c r="L176" s="23"/>
      <c r="M176" s="167"/>
      <c r="N176" s="168" t="s">
        <v>40</v>
      </c>
      <c r="O176" s="60"/>
      <c r="P176" s="169" t="n">
        <f aca="false">O176*H176</f>
        <v>0</v>
      </c>
      <c r="Q176" s="169" t="n">
        <v>0.01197</v>
      </c>
      <c r="R176" s="169" t="n">
        <f aca="false">Q176*H176</f>
        <v>0.01197</v>
      </c>
      <c r="S176" s="169" t="n">
        <v>0</v>
      </c>
      <c r="T176" s="170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1" t="s">
        <v>200</v>
      </c>
      <c r="AT176" s="171" t="s">
        <v>124</v>
      </c>
      <c r="AU176" s="171" t="s">
        <v>82</v>
      </c>
      <c r="AY176" s="3" t="s">
        <v>121</v>
      </c>
      <c r="BE176" s="172" t="n">
        <f aca="false">IF(N176="základní",J176,0)</f>
        <v>0</v>
      </c>
      <c r="BF176" s="172" t="n">
        <f aca="false">IF(N176="snížená",J176,0)</f>
        <v>0</v>
      </c>
      <c r="BG176" s="172" t="n">
        <f aca="false">IF(N176="zákl. přenesená",J176,0)</f>
        <v>0</v>
      </c>
      <c r="BH176" s="172" t="n">
        <f aca="false">IF(N176="sníž. přenesená",J176,0)</f>
        <v>0</v>
      </c>
      <c r="BI176" s="172" t="n">
        <f aca="false">IF(N176="nulová",J176,0)</f>
        <v>0</v>
      </c>
      <c r="BJ176" s="3" t="s">
        <v>80</v>
      </c>
      <c r="BK176" s="172" t="n">
        <f aca="false">ROUND(I176*H176,2)</f>
        <v>0</v>
      </c>
      <c r="BL176" s="3" t="s">
        <v>200</v>
      </c>
      <c r="BM176" s="171" t="s">
        <v>242</v>
      </c>
    </row>
    <row r="177" s="27" customFormat="true" ht="16.5" hidden="false" customHeight="true" outlineLevel="0" collapsed="false">
      <c r="A177" s="22"/>
      <c r="B177" s="159"/>
      <c r="C177" s="160" t="s">
        <v>243</v>
      </c>
      <c r="D177" s="160" t="s">
        <v>124</v>
      </c>
      <c r="E177" s="161" t="s">
        <v>244</v>
      </c>
      <c r="F177" s="162" t="s">
        <v>245</v>
      </c>
      <c r="G177" s="163" t="s">
        <v>237</v>
      </c>
      <c r="H177" s="164" t="n">
        <v>1</v>
      </c>
      <c r="I177" s="165"/>
      <c r="J177" s="166" t="n">
        <f aca="false">ROUND(I177*H177,2)</f>
        <v>0</v>
      </c>
      <c r="K177" s="162" t="s">
        <v>128</v>
      </c>
      <c r="L177" s="23"/>
      <c r="M177" s="167"/>
      <c r="N177" s="168" t="s">
        <v>40</v>
      </c>
      <c r="O177" s="60"/>
      <c r="P177" s="169" t="n">
        <f aca="false">O177*H177</f>
        <v>0</v>
      </c>
      <c r="Q177" s="169" t="n">
        <v>0</v>
      </c>
      <c r="R177" s="169" t="n">
        <f aca="false">Q177*H177</f>
        <v>0</v>
      </c>
      <c r="S177" s="169" t="n">
        <v>0.00086</v>
      </c>
      <c r="T177" s="170" t="n">
        <f aca="false">S177*H177</f>
        <v>0.00086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1" t="s">
        <v>200</v>
      </c>
      <c r="AT177" s="171" t="s">
        <v>124</v>
      </c>
      <c r="AU177" s="171" t="s">
        <v>82</v>
      </c>
      <c r="AY177" s="3" t="s">
        <v>121</v>
      </c>
      <c r="BE177" s="172" t="n">
        <f aca="false">IF(N177="základní",J177,0)</f>
        <v>0</v>
      </c>
      <c r="BF177" s="172" t="n">
        <f aca="false">IF(N177="snížená",J177,0)</f>
        <v>0</v>
      </c>
      <c r="BG177" s="172" t="n">
        <f aca="false">IF(N177="zákl. přenesená",J177,0)</f>
        <v>0</v>
      </c>
      <c r="BH177" s="172" t="n">
        <f aca="false">IF(N177="sníž. přenesená",J177,0)</f>
        <v>0</v>
      </c>
      <c r="BI177" s="172" t="n">
        <f aca="false">IF(N177="nulová",J177,0)</f>
        <v>0</v>
      </c>
      <c r="BJ177" s="3" t="s">
        <v>80</v>
      </c>
      <c r="BK177" s="172" t="n">
        <f aca="false">ROUND(I177*H177,2)</f>
        <v>0</v>
      </c>
      <c r="BL177" s="3" t="s">
        <v>200</v>
      </c>
      <c r="BM177" s="171" t="s">
        <v>246</v>
      </c>
    </row>
    <row r="178" s="27" customFormat="true" ht="16.5" hidden="false" customHeight="true" outlineLevel="0" collapsed="false">
      <c r="A178" s="22"/>
      <c r="B178" s="159"/>
      <c r="C178" s="160" t="s">
        <v>247</v>
      </c>
      <c r="D178" s="160" t="s">
        <v>124</v>
      </c>
      <c r="E178" s="161" t="s">
        <v>248</v>
      </c>
      <c r="F178" s="162" t="s">
        <v>249</v>
      </c>
      <c r="G178" s="163" t="s">
        <v>237</v>
      </c>
      <c r="H178" s="164" t="n">
        <v>1</v>
      </c>
      <c r="I178" s="165"/>
      <c r="J178" s="166" t="n">
        <f aca="false">ROUND(I178*H178,2)</f>
        <v>0</v>
      </c>
      <c r="K178" s="162" t="s">
        <v>128</v>
      </c>
      <c r="L178" s="23"/>
      <c r="M178" s="167"/>
      <c r="N178" s="168" t="s">
        <v>40</v>
      </c>
      <c r="O178" s="60"/>
      <c r="P178" s="169" t="n">
        <f aca="false">O178*H178</f>
        <v>0</v>
      </c>
      <c r="Q178" s="169" t="n">
        <v>0.0018</v>
      </c>
      <c r="R178" s="169" t="n">
        <f aca="false">Q178*H178</f>
        <v>0.0018</v>
      </c>
      <c r="S178" s="169" t="n">
        <v>0</v>
      </c>
      <c r="T178" s="170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1" t="s">
        <v>200</v>
      </c>
      <c r="AT178" s="171" t="s">
        <v>124</v>
      </c>
      <c r="AU178" s="171" t="s">
        <v>82</v>
      </c>
      <c r="AY178" s="3" t="s">
        <v>121</v>
      </c>
      <c r="BE178" s="172" t="n">
        <f aca="false">IF(N178="základní",J178,0)</f>
        <v>0</v>
      </c>
      <c r="BF178" s="172" t="n">
        <f aca="false">IF(N178="snížená",J178,0)</f>
        <v>0</v>
      </c>
      <c r="BG178" s="172" t="n">
        <f aca="false">IF(N178="zákl. přenesená",J178,0)</f>
        <v>0</v>
      </c>
      <c r="BH178" s="172" t="n">
        <f aca="false">IF(N178="sníž. přenesená",J178,0)</f>
        <v>0</v>
      </c>
      <c r="BI178" s="172" t="n">
        <f aca="false">IF(N178="nulová",J178,0)</f>
        <v>0</v>
      </c>
      <c r="BJ178" s="3" t="s">
        <v>80</v>
      </c>
      <c r="BK178" s="172" t="n">
        <f aca="false">ROUND(I178*H178,2)</f>
        <v>0</v>
      </c>
      <c r="BL178" s="3" t="s">
        <v>200</v>
      </c>
      <c r="BM178" s="171" t="s">
        <v>250</v>
      </c>
    </row>
    <row r="179" s="27" customFormat="true" ht="24.15" hidden="false" customHeight="true" outlineLevel="0" collapsed="false">
      <c r="A179" s="22"/>
      <c r="B179" s="159"/>
      <c r="C179" s="160" t="s">
        <v>251</v>
      </c>
      <c r="D179" s="160" t="s">
        <v>124</v>
      </c>
      <c r="E179" s="161" t="s">
        <v>252</v>
      </c>
      <c r="F179" s="162" t="s">
        <v>253</v>
      </c>
      <c r="G179" s="163" t="s">
        <v>175</v>
      </c>
      <c r="H179" s="164" t="n">
        <v>1</v>
      </c>
      <c r="I179" s="165"/>
      <c r="J179" s="166" t="n">
        <f aca="false">ROUND(I179*H179,2)</f>
        <v>0</v>
      </c>
      <c r="K179" s="162"/>
      <c r="L179" s="23"/>
      <c r="M179" s="167"/>
      <c r="N179" s="168" t="s">
        <v>40</v>
      </c>
      <c r="O179" s="60"/>
      <c r="P179" s="169" t="n">
        <f aca="false">O179*H179</f>
        <v>0</v>
      </c>
      <c r="Q179" s="169" t="n">
        <v>0</v>
      </c>
      <c r="R179" s="169" t="n">
        <f aca="false">Q179*H179</f>
        <v>0</v>
      </c>
      <c r="S179" s="169" t="n">
        <v>0.00086</v>
      </c>
      <c r="T179" s="170" t="n">
        <f aca="false">S179*H179</f>
        <v>0.00086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1" t="s">
        <v>200</v>
      </c>
      <c r="AT179" s="171" t="s">
        <v>124</v>
      </c>
      <c r="AU179" s="171" t="s">
        <v>82</v>
      </c>
      <c r="AY179" s="3" t="s">
        <v>121</v>
      </c>
      <c r="BE179" s="172" t="n">
        <f aca="false">IF(N179="základní",J179,0)</f>
        <v>0</v>
      </c>
      <c r="BF179" s="172" t="n">
        <f aca="false">IF(N179="snížená",J179,0)</f>
        <v>0</v>
      </c>
      <c r="BG179" s="172" t="n">
        <f aca="false">IF(N179="zákl. přenesená",J179,0)</f>
        <v>0</v>
      </c>
      <c r="BH179" s="172" t="n">
        <f aca="false">IF(N179="sníž. přenesená",J179,0)</f>
        <v>0</v>
      </c>
      <c r="BI179" s="172" t="n">
        <f aca="false">IF(N179="nulová",J179,0)</f>
        <v>0</v>
      </c>
      <c r="BJ179" s="3" t="s">
        <v>80</v>
      </c>
      <c r="BK179" s="172" t="n">
        <f aca="false">ROUND(I179*H179,2)</f>
        <v>0</v>
      </c>
      <c r="BL179" s="3" t="s">
        <v>200</v>
      </c>
      <c r="BM179" s="171" t="s">
        <v>254</v>
      </c>
    </row>
    <row r="180" s="27" customFormat="true" ht="24.15" hidden="false" customHeight="true" outlineLevel="0" collapsed="false">
      <c r="A180" s="22"/>
      <c r="B180" s="159"/>
      <c r="C180" s="160" t="s">
        <v>255</v>
      </c>
      <c r="D180" s="160" t="s">
        <v>124</v>
      </c>
      <c r="E180" s="161" t="s">
        <v>256</v>
      </c>
      <c r="F180" s="162" t="s">
        <v>257</v>
      </c>
      <c r="G180" s="163" t="s">
        <v>258</v>
      </c>
      <c r="H180" s="192"/>
      <c r="I180" s="165"/>
      <c r="J180" s="166" t="n">
        <f aca="false">ROUND(I180*H180,2)</f>
        <v>0</v>
      </c>
      <c r="K180" s="162" t="s">
        <v>128</v>
      </c>
      <c r="L180" s="23"/>
      <c r="M180" s="167"/>
      <c r="N180" s="168" t="s">
        <v>40</v>
      </c>
      <c r="O180" s="60"/>
      <c r="P180" s="169" t="n">
        <f aca="false">O180*H180</f>
        <v>0</v>
      </c>
      <c r="Q180" s="169" t="n">
        <v>0</v>
      </c>
      <c r="R180" s="169" t="n">
        <f aca="false">Q180*H180</f>
        <v>0</v>
      </c>
      <c r="S180" s="169" t="n">
        <v>0</v>
      </c>
      <c r="T180" s="170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1" t="s">
        <v>200</v>
      </c>
      <c r="AT180" s="171" t="s">
        <v>124</v>
      </c>
      <c r="AU180" s="171" t="s">
        <v>82</v>
      </c>
      <c r="AY180" s="3" t="s">
        <v>121</v>
      </c>
      <c r="BE180" s="172" t="n">
        <f aca="false">IF(N180="základní",J180,0)</f>
        <v>0</v>
      </c>
      <c r="BF180" s="172" t="n">
        <f aca="false">IF(N180="snížená",J180,0)</f>
        <v>0</v>
      </c>
      <c r="BG180" s="172" t="n">
        <f aca="false">IF(N180="zákl. přenesená",J180,0)</f>
        <v>0</v>
      </c>
      <c r="BH180" s="172" t="n">
        <f aca="false">IF(N180="sníž. přenesená",J180,0)</f>
        <v>0</v>
      </c>
      <c r="BI180" s="172" t="n">
        <f aca="false">IF(N180="nulová",J180,0)</f>
        <v>0</v>
      </c>
      <c r="BJ180" s="3" t="s">
        <v>80</v>
      </c>
      <c r="BK180" s="172" t="n">
        <f aca="false">ROUND(I180*H180,2)</f>
        <v>0</v>
      </c>
      <c r="BL180" s="3" t="s">
        <v>200</v>
      </c>
      <c r="BM180" s="171" t="s">
        <v>259</v>
      </c>
    </row>
    <row r="181" s="145" customFormat="true" ht="22.8" hidden="false" customHeight="true" outlineLevel="0" collapsed="false">
      <c r="B181" s="146"/>
      <c r="D181" s="147" t="s">
        <v>74</v>
      </c>
      <c r="E181" s="157" t="s">
        <v>260</v>
      </c>
      <c r="F181" s="157" t="s">
        <v>261</v>
      </c>
      <c r="I181" s="149"/>
      <c r="J181" s="158" t="n">
        <f aca="false">BK181</f>
        <v>0</v>
      </c>
      <c r="L181" s="146"/>
      <c r="M181" s="151"/>
      <c r="N181" s="152"/>
      <c r="O181" s="152"/>
      <c r="P181" s="153" t="n">
        <f aca="false">SUM(P182:P188)</f>
        <v>0</v>
      </c>
      <c r="Q181" s="152"/>
      <c r="R181" s="153" t="n">
        <f aca="false">SUM(R182:R188)</f>
        <v>0.0096</v>
      </c>
      <c r="S181" s="152"/>
      <c r="T181" s="154" t="n">
        <f aca="false">SUM(T182:T188)</f>
        <v>0</v>
      </c>
      <c r="AR181" s="147" t="s">
        <v>82</v>
      </c>
      <c r="AT181" s="155" t="s">
        <v>74</v>
      </c>
      <c r="AU181" s="155" t="s">
        <v>80</v>
      </c>
      <c r="AY181" s="147" t="s">
        <v>121</v>
      </c>
      <c r="BK181" s="156" t="n">
        <f aca="false">SUM(BK182:BK188)</f>
        <v>0</v>
      </c>
    </row>
    <row r="182" s="27" customFormat="true" ht="16.5" hidden="false" customHeight="true" outlineLevel="0" collapsed="false">
      <c r="A182" s="22"/>
      <c r="B182" s="159"/>
      <c r="C182" s="160" t="s">
        <v>262</v>
      </c>
      <c r="D182" s="160" t="s">
        <v>124</v>
      </c>
      <c r="E182" s="161" t="s">
        <v>263</v>
      </c>
      <c r="F182" s="162" t="s">
        <v>264</v>
      </c>
      <c r="G182" s="163" t="s">
        <v>265</v>
      </c>
      <c r="H182" s="164" t="n">
        <v>12</v>
      </c>
      <c r="I182" s="165"/>
      <c r="J182" s="166" t="n">
        <f aca="false">ROUND(I182*H182,2)</f>
        <v>0</v>
      </c>
      <c r="K182" s="162"/>
      <c r="L182" s="23"/>
      <c r="M182" s="167"/>
      <c r="N182" s="168" t="s">
        <v>40</v>
      </c>
      <c r="O182" s="60"/>
      <c r="P182" s="169" t="n">
        <f aca="false">O182*H182</f>
        <v>0</v>
      </c>
      <c r="Q182" s="169" t="n">
        <v>0</v>
      </c>
      <c r="R182" s="169" t="n">
        <f aca="false">Q182*H182</f>
        <v>0</v>
      </c>
      <c r="S182" s="169" t="n">
        <v>0</v>
      </c>
      <c r="T182" s="170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1" t="s">
        <v>200</v>
      </c>
      <c r="AT182" s="171" t="s">
        <v>124</v>
      </c>
      <c r="AU182" s="171" t="s">
        <v>82</v>
      </c>
      <c r="AY182" s="3" t="s">
        <v>121</v>
      </c>
      <c r="BE182" s="172" t="n">
        <f aca="false">IF(N182="základní",J182,0)</f>
        <v>0</v>
      </c>
      <c r="BF182" s="172" t="n">
        <f aca="false">IF(N182="snížená",J182,0)</f>
        <v>0</v>
      </c>
      <c r="BG182" s="172" t="n">
        <f aca="false">IF(N182="zákl. přenesená",J182,0)</f>
        <v>0</v>
      </c>
      <c r="BH182" s="172" t="n">
        <f aca="false">IF(N182="sníž. přenesená",J182,0)</f>
        <v>0</v>
      </c>
      <c r="BI182" s="172" t="n">
        <f aca="false">IF(N182="nulová",J182,0)</f>
        <v>0</v>
      </c>
      <c r="BJ182" s="3" t="s">
        <v>80</v>
      </c>
      <c r="BK182" s="172" t="n">
        <f aca="false">ROUND(I182*H182,2)</f>
        <v>0</v>
      </c>
      <c r="BL182" s="3" t="s">
        <v>200</v>
      </c>
      <c r="BM182" s="171" t="s">
        <v>266</v>
      </c>
    </row>
    <row r="183" s="27" customFormat="true" ht="24.15" hidden="false" customHeight="true" outlineLevel="0" collapsed="false">
      <c r="A183" s="22"/>
      <c r="B183" s="159"/>
      <c r="C183" s="160" t="s">
        <v>267</v>
      </c>
      <c r="D183" s="160" t="s">
        <v>124</v>
      </c>
      <c r="E183" s="161" t="s">
        <v>268</v>
      </c>
      <c r="F183" s="162" t="s">
        <v>269</v>
      </c>
      <c r="G183" s="163" t="s">
        <v>265</v>
      </c>
      <c r="H183" s="164" t="n">
        <v>12</v>
      </c>
      <c r="I183" s="165"/>
      <c r="J183" s="166" t="n">
        <f aca="false">ROUND(I183*H183,2)</f>
        <v>0</v>
      </c>
      <c r="K183" s="162" t="s">
        <v>128</v>
      </c>
      <c r="L183" s="23"/>
      <c r="M183" s="167"/>
      <c r="N183" s="168" t="s">
        <v>40</v>
      </c>
      <c r="O183" s="60"/>
      <c r="P183" s="169" t="n">
        <f aca="false">O183*H183</f>
        <v>0</v>
      </c>
      <c r="Q183" s="169" t="n">
        <v>0</v>
      </c>
      <c r="R183" s="169" t="n">
        <f aca="false">Q183*H183</f>
        <v>0</v>
      </c>
      <c r="S183" s="169" t="n">
        <v>0</v>
      </c>
      <c r="T183" s="170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1" t="s">
        <v>200</v>
      </c>
      <c r="AT183" s="171" t="s">
        <v>124</v>
      </c>
      <c r="AU183" s="171" t="s">
        <v>82</v>
      </c>
      <c r="AY183" s="3" t="s">
        <v>121</v>
      </c>
      <c r="BE183" s="172" t="n">
        <f aca="false">IF(N183="základní",J183,0)</f>
        <v>0</v>
      </c>
      <c r="BF183" s="172" t="n">
        <f aca="false">IF(N183="snížená",J183,0)</f>
        <v>0</v>
      </c>
      <c r="BG183" s="172" t="n">
        <f aca="false">IF(N183="zákl. přenesená",J183,0)</f>
        <v>0</v>
      </c>
      <c r="BH183" s="172" t="n">
        <f aca="false">IF(N183="sníž. přenesená",J183,0)</f>
        <v>0</v>
      </c>
      <c r="BI183" s="172" t="n">
        <f aca="false">IF(N183="nulová",J183,0)</f>
        <v>0</v>
      </c>
      <c r="BJ183" s="3" t="s">
        <v>80</v>
      </c>
      <c r="BK183" s="172" t="n">
        <f aca="false">ROUND(I183*H183,2)</f>
        <v>0</v>
      </c>
      <c r="BL183" s="3" t="s">
        <v>200</v>
      </c>
      <c r="BM183" s="171" t="s">
        <v>270</v>
      </c>
    </row>
    <row r="184" s="27" customFormat="true" ht="24.15" hidden="false" customHeight="true" outlineLevel="0" collapsed="false">
      <c r="A184" s="22"/>
      <c r="B184" s="159"/>
      <c r="C184" s="193" t="s">
        <v>271</v>
      </c>
      <c r="D184" s="193" t="s">
        <v>272</v>
      </c>
      <c r="E184" s="194" t="s">
        <v>273</v>
      </c>
      <c r="F184" s="195" t="s">
        <v>274</v>
      </c>
      <c r="G184" s="196" t="s">
        <v>265</v>
      </c>
      <c r="H184" s="197" t="n">
        <v>12</v>
      </c>
      <c r="I184" s="198"/>
      <c r="J184" s="199" t="n">
        <f aca="false">ROUND(I184*H184,2)</f>
        <v>0</v>
      </c>
      <c r="K184" s="195"/>
      <c r="L184" s="200"/>
      <c r="M184" s="201"/>
      <c r="N184" s="202" t="s">
        <v>40</v>
      </c>
      <c r="O184" s="60"/>
      <c r="P184" s="169" t="n">
        <f aca="false">O184*H184</f>
        <v>0</v>
      </c>
      <c r="Q184" s="169" t="n">
        <v>0.0008</v>
      </c>
      <c r="R184" s="169" t="n">
        <f aca="false">Q184*H184</f>
        <v>0.0096</v>
      </c>
      <c r="S184" s="169" t="n">
        <v>0</v>
      </c>
      <c r="T184" s="170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1" t="s">
        <v>275</v>
      </c>
      <c r="AT184" s="171" t="s">
        <v>272</v>
      </c>
      <c r="AU184" s="171" t="s">
        <v>82</v>
      </c>
      <c r="AY184" s="3" t="s">
        <v>121</v>
      </c>
      <c r="BE184" s="172" t="n">
        <f aca="false">IF(N184="základní",J184,0)</f>
        <v>0</v>
      </c>
      <c r="BF184" s="172" t="n">
        <f aca="false">IF(N184="snížená",J184,0)</f>
        <v>0</v>
      </c>
      <c r="BG184" s="172" t="n">
        <f aca="false">IF(N184="zákl. přenesená",J184,0)</f>
        <v>0</v>
      </c>
      <c r="BH184" s="172" t="n">
        <f aca="false">IF(N184="sníž. přenesená",J184,0)</f>
        <v>0</v>
      </c>
      <c r="BI184" s="172" t="n">
        <f aca="false">IF(N184="nulová",J184,0)</f>
        <v>0</v>
      </c>
      <c r="BJ184" s="3" t="s">
        <v>80</v>
      </c>
      <c r="BK184" s="172" t="n">
        <f aca="false">ROUND(I184*H184,2)</f>
        <v>0</v>
      </c>
      <c r="BL184" s="3" t="s">
        <v>200</v>
      </c>
      <c r="BM184" s="171" t="s">
        <v>276</v>
      </c>
    </row>
    <row r="185" s="27" customFormat="true" ht="24.15" hidden="false" customHeight="true" outlineLevel="0" collapsed="false">
      <c r="A185" s="22"/>
      <c r="B185" s="159"/>
      <c r="C185" s="160" t="s">
        <v>277</v>
      </c>
      <c r="D185" s="160" t="s">
        <v>124</v>
      </c>
      <c r="E185" s="161" t="s">
        <v>278</v>
      </c>
      <c r="F185" s="162" t="s">
        <v>279</v>
      </c>
      <c r="G185" s="163" t="s">
        <v>175</v>
      </c>
      <c r="H185" s="164" t="n">
        <v>1</v>
      </c>
      <c r="I185" s="165"/>
      <c r="J185" s="166" t="n">
        <f aca="false">ROUND(I185*H185,2)</f>
        <v>0</v>
      </c>
      <c r="K185" s="162"/>
      <c r="L185" s="23"/>
      <c r="M185" s="167"/>
      <c r="N185" s="168" t="s">
        <v>40</v>
      </c>
      <c r="O185" s="60"/>
      <c r="P185" s="169" t="n">
        <f aca="false">O185*H185</f>
        <v>0</v>
      </c>
      <c r="Q185" s="169" t="n">
        <v>0</v>
      </c>
      <c r="R185" s="169" t="n">
        <f aca="false">Q185*H185</f>
        <v>0</v>
      </c>
      <c r="S185" s="169" t="n">
        <v>0</v>
      </c>
      <c r="T185" s="170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1" t="s">
        <v>200</v>
      </c>
      <c r="AT185" s="171" t="s">
        <v>124</v>
      </c>
      <c r="AU185" s="171" t="s">
        <v>82</v>
      </c>
      <c r="AY185" s="3" t="s">
        <v>121</v>
      </c>
      <c r="BE185" s="172" t="n">
        <f aca="false">IF(N185="základní",J185,0)</f>
        <v>0</v>
      </c>
      <c r="BF185" s="172" t="n">
        <f aca="false">IF(N185="snížená",J185,0)</f>
        <v>0</v>
      </c>
      <c r="BG185" s="172" t="n">
        <f aca="false">IF(N185="zákl. přenesená",J185,0)</f>
        <v>0</v>
      </c>
      <c r="BH185" s="172" t="n">
        <f aca="false">IF(N185="sníž. přenesená",J185,0)</f>
        <v>0</v>
      </c>
      <c r="BI185" s="172" t="n">
        <f aca="false">IF(N185="nulová",J185,0)</f>
        <v>0</v>
      </c>
      <c r="BJ185" s="3" t="s">
        <v>80</v>
      </c>
      <c r="BK185" s="172" t="n">
        <f aca="false">ROUND(I185*H185,2)</f>
        <v>0</v>
      </c>
      <c r="BL185" s="3" t="s">
        <v>200</v>
      </c>
      <c r="BM185" s="171" t="s">
        <v>280</v>
      </c>
    </row>
    <row r="186" s="27" customFormat="true" ht="16.5" hidden="false" customHeight="true" outlineLevel="0" collapsed="false">
      <c r="A186" s="22"/>
      <c r="B186" s="159"/>
      <c r="C186" s="160" t="s">
        <v>275</v>
      </c>
      <c r="D186" s="160" t="s">
        <v>124</v>
      </c>
      <c r="E186" s="161" t="s">
        <v>281</v>
      </c>
      <c r="F186" s="162" t="s">
        <v>282</v>
      </c>
      <c r="G186" s="163" t="s">
        <v>175</v>
      </c>
      <c r="H186" s="164" t="n">
        <v>5</v>
      </c>
      <c r="I186" s="165"/>
      <c r="J186" s="166" t="n">
        <f aca="false">ROUND(I186*H186,2)</f>
        <v>0</v>
      </c>
      <c r="K186" s="162"/>
      <c r="L186" s="23"/>
      <c r="M186" s="167"/>
      <c r="N186" s="168" t="s">
        <v>40</v>
      </c>
      <c r="O186" s="60"/>
      <c r="P186" s="169" t="n">
        <f aca="false">O186*H186</f>
        <v>0</v>
      </c>
      <c r="Q186" s="169" t="n">
        <v>0</v>
      </c>
      <c r="R186" s="169" t="n">
        <f aca="false">Q186*H186</f>
        <v>0</v>
      </c>
      <c r="S186" s="169" t="n">
        <v>0</v>
      </c>
      <c r="T186" s="170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1" t="s">
        <v>200</v>
      </c>
      <c r="AT186" s="171" t="s">
        <v>124</v>
      </c>
      <c r="AU186" s="171" t="s">
        <v>82</v>
      </c>
      <c r="AY186" s="3" t="s">
        <v>121</v>
      </c>
      <c r="BE186" s="172" t="n">
        <f aca="false">IF(N186="základní",J186,0)</f>
        <v>0</v>
      </c>
      <c r="BF186" s="172" t="n">
        <f aca="false">IF(N186="snížená",J186,0)</f>
        <v>0</v>
      </c>
      <c r="BG186" s="172" t="n">
        <f aca="false">IF(N186="zákl. přenesená",J186,0)</f>
        <v>0</v>
      </c>
      <c r="BH186" s="172" t="n">
        <f aca="false">IF(N186="sníž. přenesená",J186,0)</f>
        <v>0</v>
      </c>
      <c r="BI186" s="172" t="n">
        <f aca="false">IF(N186="nulová",J186,0)</f>
        <v>0</v>
      </c>
      <c r="BJ186" s="3" t="s">
        <v>80</v>
      </c>
      <c r="BK186" s="172" t="n">
        <f aca="false">ROUND(I186*H186,2)</f>
        <v>0</v>
      </c>
      <c r="BL186" s="3" t="s">
        <v>200</v>
      </c>
      <c r="BM186" s="171" t="s">
        <v>283</v>
      </c>
    </row>
    <row r="187" s="27" customFormat="true" ht="16.5" hidden="false" customHeight="true" outlineLevel="0" collapsed="false">
      <c r="A187" s="22"/>
      <c r="B187" s="159"/>
      <c r="C187" s="160" t="s">
        <v>284</v>
      </c>
      <c r="D187" s="160" t="s">
        <v>124</v>
      </c>
      <c r="E187" s="161" t="s">
        <v>285</v>
      </c>
      <c r="F187" s="162" t="s">
        <v>286</v>
      </c>
      <c r="G187" s="163" t="s">
        <v>175</v>
      </c>
      <c r="H187" s="164" t="n">
        <v>4</v>
      </c>
      <c r="I187" s="165"/>
      <c r="J187" s="166" t="n">
        <f aca="false">ROUND(I187*H187,2)</f>
        <v>0</v>
      </c>
      <c r="K187" s="162"/>
      <c r="L187" s="23"/>
      <c r="M187" s="167"/>
      <c r="N187" s="168" t="s">
        <v>40</v>
      </c>
      <c r="O187" s="60"/>
      <c r="P187" s="169" t="n">
        <f aca="false">O187*H187</f>
        <v>0</v>
      </c>
      <c r="Q187" s="169" t="n">
        <v>0</v>
      </c>
      <c r="R187" s="169" t="n">
        <f aca="false">Q187*H187</f>
        <v>0</v>
      </c>
      <c r="S187" s="169" t="n">
        <v>0</v>
      </c>
      <c r="T187" s="170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1" t="s">
        <v>200</v>
      </c>
      <c r="AT187" s="171" t="s">
        <v>124</v>
      </c>
      <c r="AU187" s="171" t="s">
        <v>82</v>
      </c>
      <c r="AY187" s="3" t="s">
        <v>121</v>
      </c>
      <c r="BE187" s="172" t="n">
        <f aca="false">IF(N187="základní",J187,0)</f>
        <v>0</v>
      </c>
      <c r="BF187" s="172" t="n">
        <f aca="false">IF(N187="snížená",J187,0)</f>
        <v>0</v>
      </c>
      <c r="BG187" s="172" t="n">
        <f aca="false">IF(N187="zákl. přenesená",J187,0)</f>
        <v>0</v>
      </c>
      <c r="BH187" s="172" t="n">
        <f aca="false">IF(N187="sníž. přenesená",J187,0)</f>
        <v>0</v>
      </c>
      <c r="BI187" s="172" t="n">
        <f aca="false">IF(N187="nulová",J187,0)</f>
        <v>0</v>
      </c>
      <c r="BJ187" s="3" t="s">
        <v>80</v>
      </c>
      <c r="BK187" s="172" t="n">
        <f aca="false">ROUND(I187*H187,2)</f>
        <v>0</v>
      </c>
      <c r="BL187" s="3" t="s">
        <v>200</v>
      </c>
      <c r="BM187" s="171" t="s">
        <v>287</v>
      </c>
    </row>
    <row r="188" s="27" customFormat="true" ht="24.15" hidden="false" customHeight="true" outlineLevel="0" collapsed="false">
      <c r="A188" s="22"/>
      <c r="B188" s="159"/>
      <c r="C188" s="160" t="s">
        <v>288</v>
      </c>
      <c r="D188" s="160" t="s">
        <v>124</v>
      </c>
      <c r="E188" s="161" t="s">
        <v>289</v>
      </c>
      <c r="F188" s="162" t="s">
        <v>290</v>
      </c>
      <c r="G188" s="163" t="s">
        <v>258</v>
      </c>
      <c r="H188" s="192"/>
      <c r="I188" s="165"/>
      <c r="J188" s="166" t="n">
        <f aca="false">ROUND(I188*H188,2)</f>
        <v>0</v>
      </c>
      <c r="K188" s="162" t="s">
        <v>128</v>
      </c>
      <c r="L188" s="23"/>
      <c r="M188" s="167"/>
      <c r="N188" s="168" t="s">
        <v>40</v>
      </c>
      <c r="O188" s="60"/>
      <c r="P188" s="169" t="n">
        <f aca="false">O188*H188</f>
        <v>0</v>
      </c>
      <c r="Q188" s="169" t="n">
        <v>0</v>
      </c>
      <c r="R188" s="169" t="n">
        <f aca="false">Q188*H188</f>
        <v>0</v>
      </c>
      <c r="S188" s="169" t="n">
        <v>0</v>
      </c>
      <c r="T188" s="170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1" t="s">
        <v>200</v>
      </c>
      <c r="AT188" s="171" t="s">
        <v>124</v>
      </c>
      <c r="AU188" s="171" t="s">
        <v>82</v>
      </c>
      <c r="AY188" s="3" t="s">
        <v>121</v>
      </c>
      <c r="BE188" s="172" t="n">
        <f aca="false">IF(N188="základní",J188,0)</f>
        <v>0</v>
      </c>
      <c r="BF188" s="172" t="n">
        <f aca="false">IF(N188="snížená",J188,0)</f>
        <v>0</v>
      </c>
      <c r="BG188" s="172" t="n">
        <f aca="false">IF(N188="zákl. přenesená",J188,0)</f>
        <v>0</v>
      </c>
      <c r="BH188" s="172" t="n">
        <f aca="false">IF(N188="sníž. přenesená",J188,0)</f>
        <v>0</v>
      </c>
      <c r="BI188" s="172" t="n">
        <f aca="false">IF(N188="nulová",J188,0)</f>
        <v>0</v>
      </c>
      <c r="BJ188" s="3" t="s">
        <v>80</v>
      </c>
      <c r="BK188" s="172" t="n">
        <f aca="false">ROUND(I188*H188,2)</f>
        <v>0</v>
      </c>
      <c r="BL188" s="3" t="s">
        <v>200</v>
      </c>
      <c r="BM188" s="171" t="s">
        <v>291</v>
      </c>
    </row>
    <row r="189" s="145" customFormat="true" ht="22.8" hidden="false" customHeight="true" outlineLevel="0" collapsed="false">
      <c r="B189" s="146"/>
      <c r="D189" s="147" t="s">
        <v>74</v>
      </c>
      <c r="E189" s="157" t="s">
        <v>292</v>
      </c>
      <c r="F189" s="157" t="s">
        <v>293</v>
      </c>
      <c r="I189" s="149"/>
      <c r="J189" s="158" t="n">
        <f aca="false">BK189</f>
        <v>0</v>
      </c>
      <c r="L189" s="146"/>
      <c r="M189" s="151"/>
      <c r="N189" s="152"/>
      <c r="O189" s="152"/>
      <c r="P189" s="153" t="n">
        <f aca="false">SUM(P190:P194)</f>
        <v>0</v>
      </c>
      <c r="Q189" s="152"/>
      <c r="R189" s="153" t="n">
        <f aca="false">SUM(R190:R194)</f>
        <v>0.056259</v>
      </c>
      <c r="S189" s="152"/>
      <c r="T189" s="154" t="n">
        <f aca="false">SUM(T190:T194)</f>
        <v>0</v>
      </c>
      <c r="AR189" s="147" t="s">
        <v>82</v>
      </c>
      <c r="AT189" s="155" t="s">
        <v>74</v>
      </c>
      <c r="AU189" s="155" t="s">
        <v>80</v>
      </c>
      <c r="AY189" s="147" t="s">
        <v>121</v>
      </c>
      <c r="BK189" s="156" t="n">
        <f aca="false">SUM(BK190:BK194)</f>
        <v>0</v>
      </c>
    </row>
    <row r="190" s="27" customFormat="true" ht="33" hidden="false" customHeight="true" outlineLevel="0" collapsed="false">
      <c r="A190" s="22"/>
      <c r="B190" s="159"/>
      <c r="C190" s="160" t="s">
        <v>294</v>
      </c>
      <c r="D190" s="160" t="s">
        <v>124</v>
      </c>
      <c r="E190" s="161" t="s">
        <v>295</v>
      </c>
      <c r="F190" s="162" t="s">
        <v>296</v>
      </c>
      <c r="G190" s="163" t="s">
        <v>127</v>
      </c>
      <c r="H190" s="164" t="n">
        <v>2.85</v>
      </c>
      <c r="I190" s="165"/>
      <c r="J190" s="166" t="n">
        <f aca="false">ROUND(I190*H190,2)</f>
        <v>0</v>
      </c>
      <c r="K190" s="162" t="s">
        <v>128</v>
      </c>
      <c r="L190" s="23"/>
      <c r="M190" s="167"/>
      <c r="N190" s="168" t="s">
        <v>40</v>
      </c>
      <c r="O190" s="60"/>
      <c r="P190" s="169" t="n">
        <f aca="false">O190*H190</f>
        <v>0</v>
      </c>
      <c r="Q190" s="169" t="n">
        <v>0.01956</v>
      </c>
      <c r="R190" s="169" t="n">
        <f aca="false">Q190*H190</f>
        <v>0.055746</v>
      </c>
      <c r="S190" s="169" t="n">
        <v>0</v>
      </c>
      <c r="T190" s="170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1" t="s">
        <v>200</v>
      </c>
      <c r="AT190" s="171" t="s">
        <v>124</v>
      </c>
      <c r="AU190" s="171" t="s">
        <v>82</v>
      </c>
      <c r="AY190" s="3" t="s">
        <v>121</v>
      </c>
      <c r="BE190" s="172" t="n">
        <f aca="false">IF(N190="základní",J190,0)</f>
        <v>0</v>
      </c>
      <c r="BF190" s="172" t="n">
        <f aca="false">IF(N190="snížená",J190,0)</f>
        <v>0</v>
      </c>
      <c r="BG190" s="172" t="n">
        <f aca="false">IF(N190="zákl. přenesená",J190,0)</f>
        <v>0</v>
      </c>
      <c r="BH190" s="172" t="n">
        <f aca="false">IF(N190="sníž. přenesená",J190,0)</f>
        <v>0</v>
      </c>
      <c r="BI190" s="172" t="n">
        <f aca="false">IF(N190="nulová",J190,0)</f>
        <v>0</v>
      </c>
      <c r="BJ190" s="3" t="s">
        <v>80</v>
      </c>
      <c r="BK190" s="172" t="n">
        <f aca="false">ROUND(I190*H190,2)</f>
        <v>0</v>
      </c>
      <c r="BL190" s="3" t="s">
        <v>200</v>
      </c>
      <c r="BM190" s="171" t="s">
        <v>297</v>
      </c>
    </row>
    <row r="191" s="173" customFormat="true" ht="12.8" hidden="false" customHeight="false" outlineLevel="0" collapsed="false">
      <c r="B191" s="174"/>
      <c r="D191" s="175" t="s">
        <v>131</v>
      </c>
      <c r="E191" s="176"/>
      <c r="F191" s="177" t="s">
        <v>160</v>
      </c>
      <c r="H191" s="178" t="n">
        <v>2.85</v>
      </c>
      <c r="I191" s="179"/>
      <c r="L191" s="174"/>
      <c r="M191" s="180"/>
      <c r="N191" s="181"/>
      <c r="O191" s="181"/>
      <c r="P191" s="181"/>
      <c r="Q191" s="181"/>
      <c r="R191" s="181"/>
      <c r="S191" s="181"/>
      <c r="T191" s="182"/>
      <c r="AT191" s="176" t="s">
        <v>131</v>
      </c>
      <c r="AU191" s="176" t="s">
        <v>82</v>
      </c>
      <c r="AV191" s="173" t="s">
        <v>82</v>
      </c>
      <c r="AW191" s="173" t="s">
        <v>31</v>
      </c>
      <c r="AX191" s="173" t="s">
        <v>80</v>
      </c>
      <c r="AY191" s="176" t="s">
        <v>121</v>
      </c>
    </row>
    <row r="192" s="27" customFormat="true" ht="24.15" hidden="false" customHeight="true" outlineLevel="0" collapsed="false">
      <c r="A192" s="22"/>
      <c r="B192" s="159"/>
      <c r="C192" s="160" t="s">
        <v>298</v>
      </c>
      <c r="D192" s="160" t="s">
        <v>124</v>
      </c>
      <c r="E192" s="161" t="s">
        <v>299</v>
      </c>
      <c r="F192" s="162" t="s">
        <v>300</v>
      </c>
      <c r="G192" s="163" t="s">
        <v>127</v>
      </c>
      <c r="H192" s="164" t="n">
        <v>2.85</v>
      </c>
      <c r="I192" s="165"/>
      <c r="J192" s="166" t="n">
        <f aca="false">ROUND(I192*H192,2)</f>
        <v>0</v>
      </c>
      <c r="K192" s="162" t="s">
        <v>128</v>
      </c>
      <c r="L192" s="23"/>
      <c r="M192" s="167"/>
      <c r="N192" s="168" t="s">
        <v>40</v>
      </c>
      <c r="O192" s="60"/>
      <c r="P192" s="169" t="n">
        <f aca="false">O192*H192</f>
        <v>0</v>
      </c>
      <c r="Q192" s="169" t="n">
        <v>0.00018</v>
      </c>
      <c r="R192" s="169" t="n">
        <f aca="false">Q192*H192</f>
        <v>0.000513</v>
      </c>
      <c r="S192" s="169" t="n">
        <v>0</v>
      </c>
      <c r="T192" s="170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1" t="s">
        <v>200</v>
      </c>
      <c r="AT192" s="171" t="s">
        <v>124</v>
      </c>
      <c r="AU192" s="171" t="s">
        <v>82</v>
      </c>
      <c r="AY192" s="3" t="s">
        <v>121</v>
      </c>
      <c r="BE192" s="172" t="n">
        <f aca="false">IF(N192="základní",J192,0)</f>
        <v>0</v>
      </c>
      <c r="BF192" s="172" t="n">
        <f aca="false">IF(N192="snížená",J192,0)</f>
        <v>0</v>
      </c>
      <c r="BG192" s="172" t="n">
        <f aca="false">IF(N192="zákl. přenesená",J192,0)</f>
        <v>0</v>
      </c>
      <c r="BH192" s="172" t="n">
        <f aca="false">IF(N192="sníž. přenesená",J192,0)</f>
        <v>0</v>
      </c>
      <c r="BI192" s="172" t="n">
        <f aca="false">IF(N192="nulová",J192,0)</f>
        <v>0</v>
      </c>
      <c r="BJ192" s="3" t="s">
        <v>80</v>
      </c>
      <c r="BK192" s="172" t="n">
        <f aca="false">ROUND(I192*H192,2)</f>
        <v>0</v>
      </c>
      <c r="BL192" s="3" t="s">
        <v>200</v>
      </c>
      <c r="BM192" s="171" t="s">
        <v>301</v>
      </c>
    </row>
    <row r="193" s="173" customFormat="true" ht="12.8" hidden="false" customHeight="false" outlineLevel="0" collapsed="false">
      <c r="B193" s="174"/>
      <c r="D193" s="175" t="s">
        <v>131</v>
      </c>
      <c r="E193" s="176"/>
      <c r="F193" s="177" t="s">
        <v>160</v>
      </c>
      <c r="H193" s="178" t="n">
        <v>2.85</v>
      </c>
      <c r="I193" s="179"/>
      <c r="L193" s="174"/>
      <c r="M193" s="180"/>
      <c r="N193" s="181"/>
      <c r="O193" s="181"/>
      <c r="P193" s="181"/>
      <c r="Q193" s="181"/>
      <c r="R193" s="181"/>
      <c r="S193" s="181"/>
      <c r="T193" s="182"/>
      <c r="AT193" s="176" t="s">
        <v>131</v>
      </c>
      <c r="AU193" s="176" t="s">
        <v>82</v>
      </c>
      <c r="AV193" s="173" t="s">
        <v>82</v>
      </c>
      <c r="AW193" s="173" t="s">
        <v>31</v>
      </c>
      <c r="AX193" s="173" t="s">
        <v>80</v>
      </c>
      <c r="AY193" s="176" t="s">
        <v>121</v>
      </c>
    </row>
    <row r="194" s="27" customFormat="true" ht="24.15" hidden="false" customHeight="true" outlineLevel="0" collapsed="false">
      <c r="A194" s="22"/>
      <c r="B194" s="159"/>
      <c r="C194" s="160" t="s">
        <v>302</v>
      </c>
      <c r="D194" s="160" t="s">
        <v>124</v>
      </c>
      <c r="E194" s="161" t="s">
        <v>303</v>
      </c>
      <c r="F194" s="162" t="s">
        <v>304</v>
      </c>
      <c r="G194" s="163" t="s">
        <v>258</v>
      </c>
      <c r="H194" s="192"/>
      <c r="I194" s="165"/>
      <c r="J194" s="166" t="n">
        <f aca="false">ROUND(I194*H194,2)</f>
        <v>0</v>
      </c>
      <c r="K194" s="162" t="s">
        <v>128</v>
      </c>
      <c r="L194" s="23"/>
      <c r="M194" s="167"/>
      <c r="N194" s="168" t="s">
        <v>40</v>
      </c>
      <c r="O194" s="60"/>
      <c r="P194" s="169" t="n">
        <f aca="false">O194*H194</f>
        <v>0</v>
      </c>
      <c r="Q194" s="169" t="n">
        <v>0</v>
      </c>
      <c r="R194" s="169" t="n">
        <f aca="false">Q194*H194</f>
        <v>0</v>
      </c>
      <c r="S194" s="169" t="n">
        <v>0</v>
      </c>
      <c r="T194" s="170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1" t="s">
        <v>200</v>
      </c>
      <c r="AT194" s="171" t="s">
        <v>124</v>
      </c>
      <c r="AU194" s="171" t="s">
        <v>82</v>
      </c>
      <c r="AY194" s="3" t="s">
        <v>121</v>
      </c>
      <c r="BE194" s="172" t="n">
        <f aca="false">IF(N194="základní",J194,0)</f>
        <v>0</v>
      </c>
      <c r="BF194" s="172" t="n">
        <f aca="false">IF(N194="snížená",J194,0)</f>
        <v>0</v>
      </c>
      <c r="BG194" s="172" t="n">
        <f aca="false">IF(N194="zákl. přenesená",J194,0)</f>
        <v>0</v>
      </c>
      <c r="BH194" s="172" t="n">
        <f aca="false">IF(N194="sníž. přenesená",J194,0)</f>
        <v>0</v>
      </c>
      <c r="BI194" s="172" t="n">
        <f aca="false">IF(N194="nulová",J194,0)</f>
        <v>0</v>
      </c>
      <c r="BJ194" s="3" t="s">
        <v>80</v>
      </c>
      <c r="BK194" s="172" t="n">
        <f aca="false">ROUND(I194*H194,2)</f>
        <v>0</v>
      </c>
      <c r="BL194" s="3" t="s">
        <v>200</v>
      </c>
      <c r="BM194" s="171" t="s">
        <v>305</v>
      </c>
    </row>
    <row r="195" s="145" customFormat="true" ht="22.8" hidden="false" customHeight="true" outlineLevel="0" collapsed="false">
      <c r="B195" s="146"/>
      <c r="D195" s="147" t="s">
        <v>74</v>
      </c>
      <c r="E195" s="157" t="s">
        <v>306</v>
      </c>
      <c r="F195" s="157" t="s">
        <v>307</v>
      </c>
      <c r="I195" s="149"/>
      <c r="J195" s="158" t="n">
        <f aca="false">BK195</f>
        <v>0</v>
      </c>
      <c r="L195" s="146"/>
      <c r="M195" s="151"/>
      <c r="N195" s="152"/>
      <c r="O195" s="152"/>
      <c r="P195" s="153" t="n">
        <f aca="false">SUM(P196:P197)</f>
        <v>0</v>
      </c>
      <c r="Q195" s="152"/>
      <c r="R195" s="153" t="n">
        <f aca="false">SUM(R196:R197)</f>
        <v>0</v>
      </c>
      <c r="S195" s="152"/>
      <c r="T195" s="154" t="n">
        <f aca="false">SUM(T196:T197)</f>
        <v>0.50286</v>
      </c>
      <c r="AR195" s="147" t="s">
        <v>82</v>
      </c>
      <c r="AT195" s="155" t="s">
        <v>74</v>
      </c>
      <c r="AU195" s="155" t="s">
        <v>80</v>
      </c>
      <c r="AY195" s="147" t="s">
        <v>121</v>
      </c>
      <c r="BK195" s="156" t="n">
        <f aca="false">SUM(BK196:BK197)</f>
        <v>0</v>
      </c>
    </row>
    <row r="196" s="27" customFormat="true" ht="24.15" hidden="false" customHeight="true" outlineLevel="0" collapsed="false">
      <c r="A196" s="22"/>
      <c r="B196" s="159"/>
      <c r="C196" s="160" t="s">
        <v>308</v>
      </c>
      <c r="D196" s="160" t="s">
        <v>124</v>
      </c>
      <c r="E196" s="161" t="s">
        <v>309</v>
      </c>
      <c r="F196" s="162" t="s">
        <v>310</v>
      </c>
      <c r="G196" s="163" t="s">
        <v>127</v>
      </c>
      <c r="H196" s="164" t="n">
        <v>20.4</v>
      </c>
      <c r="I196" s="165"/>
      <c r="J196" s="166" t="n">
        <f aca="false">ROUND(I196*H196,2)</f>
        <v>0</v>
      </c>
      <c r="K196" s="162" t="s">
        <v>128</v>
      </c>
      <c r="L196" s="23"/>
      <c r="M196" s="167"/>
      <c r="N196" s="168" t="s">
        <v>40</v>
      </c>
      <c r="O196" s="60"/>
      <c r="P196" s="169" t="n">
        <f aca="false">O196*H196</f>
        <v>0</v>
      </c>
      <c r="Q196" s="169" t="n">
        <v>0</v>
      </c>
      <c r="R196" s="169" t="n">
        <f aca="false">Q196*H196</f>
        <v>0</v>
      </c>
      <c r="S196" s="169" t="n">
        <v>0.02465</v>
      </c>
      <c r="T196" s="170" t="n">
        <f aca="false">S196*H196</f>
        <v>0.50286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1" t="s">
        <v>200</v>
      </c>
      <c r="AT196" s="171" t="s">
        <v>124</v>
      </c>
      <c r="AU196" s="171" t="s">
        <v>82</v>
      </c>
      <c r="AY196" s="3" t="s">
        <v>121</v>
      </c>
      <c r="BE196" s="172" t="n">
        <f aca="false">IF(N196="základní",J196,0)</f>
        <v>0</v>
      </c>
      <c r="BF196" s="172" t="n">
        <f aca="false">IF(N196="snížená",J196,0)</f>
        <v>0</v>
      </c>
      <c r="BG196" s="172" t="n">
        <f aca="false">IF(N196="zákl. přenesená",J196,0)</f>
        <v>0</v>
      </c>
      <c r="BH196" s="172" t="n">
        <f aca="false">IF(N196="sníž. přenesená",J196,0)</f>
        <v>0</v>
      </c>
      <c r="BI196" s="172" t="n">
        <f aca="false">IF(N196="nulová",J196,0)</f>
        <v>0</v>
      </c>
      <c r="BJ196" s="3" t="s">
        <v>80</v>
      </c>
      <c r="BK196" s="172" t="n">
        <f aca="false">ROUND(I196*H196,2)</f>
        <v>0</v>
      </c>
      <c r="BL196" s="3" t="s">
        <v>200</v>
      </c>
      <c r="BM196" s="171" t="s">
        <v>311</v>
      </c>
    </row>
    <row r="197" s="173" customFormat="true" ht="12.8" hidden="false" customHeight="false" outlineLevel="0" collapsed="false">
      <c r="B197" s="174"/>
      <c r="D197" s="175" t="s">
        <v>131</v>
      </c>
      <c r="E197" s="176"/>
      <c r="F197" s="177" t="s">
        <v>312</v>
      </c>
      <c r="H197" s="178" t="n">
        <v>20.4</v>
      </c>
      <c r="I197" s="179"/>
      <c r="L197" s="174"/>
      <c r="M197" s="180"/>
      <c r="N197" s="181"/>
      <c r="O197" s="181"/>
      <c r="P197" s="181"/>
      <c r="Q197" s="181"/>
      <c r="R197" s="181"/>
      <c r="S197" s="181"/>
      <c r="T197" s="182"/>
      <c r="AT197" s="176" t="s">
        <v>131</v>
      </c>
      <c r="AU197" s="176" t="s">
        <v>82</v>
      </c>
      <c r="AV197" s="173" t="s">
        <v>82</v>
      </c>
      <c r="AW197" s="173" t="s">
        <v>31</v>
      </c>
      <c r="AX197" s="173" t="s">
        <v>80</v>
      </c>
      <c r="AY197" s="176" t="s">
        <v>121</v>
      </c>
    </row>
    <row r="198" s="145" customFormat="true" ht="22.8" hidden="false" customHeight="true" outlineLevel="0" collapsed="false">
      <c r="B198" s="146"/>
      <c r="D198" s="147" t="s">
        <v>74</v>
      </c>
      <c r="E198" s="157" t="s">
        <v>313</v>
      </c>
      <c r="F198" s="157" t="s">
        <v>314</v>
      </c>
      <c r="I198" s="149"/>
      <c r="J198" s="158" t="n">
        <f aca="false">BK198</f>
        <v>0</v>
      </c>
      <c r="L198" s="146"/>
      <c r="M198" s="151"/>
      <c r="N198" s="152"/>
      <c r="O198" s="152"/>
      <c r="P198" s="153" t="n">
        <f aca="false">SUM(P199:P212)</f>
        <v>0</v>
      </c>
      <c r="Q198" s="152"/>
      <c r="R198" s="153" t="n">
        <f aca="false">SUM(R199:R212)</f>
        <v>0.5043533</v>
      </c>
      <c r="S198" s="152"/>
      <c r="T198" s="154" t="n">
        <f aca="false">SUM(T199:T212)</f>
        <v>0.1869</v>
      </c>
      <c r="AR198" s="147" t="s">
        <v>82</v>
      </c>
      <c r="AT198" s="155" t="s">
        <v>74</v>
      </c>
      <c r="AU198" s="155" t="s">
        <v>80</v>
      </c>
      <c r="AY198" s="147" t="s">
        <v>121</v>
      </c>
      <c r="BK198" s="156" t="n">
        <f aca="false">SUM(BK199:BK212)</f>
        <v>0</v>
      </c>
    </row>
    <row r="199" s="27" customFormat="true" ht="24.15" hidden="false" customHeight="true" outlineLevel="0" collapsed="false">
      <c r="A199" s="22"/>
      <c r="B199" s="159"/>
      <c r="C199" s="160" t="s">
        <v>315</v>
      </c>
      <c r="D199" s="160" t="s">
        <v>124</v>
      </c>
      <c r="E199" s="161" t="s">
        <v>316</v>
      </c>
      <c r="F199" s="162" t="s">
        <v>317</v>
      </c>
      <c r="G199" s="163" t="s">
        <v>127</v>
      </c>
      <c r="H199" s="164" t="n">
        <v>65.15</v>
      </c>
      <c r="I199" s="165"/>
      <c r="J199" s="166" t="n">
        <f aca="false">ROUND(I199*H199,2)</f>
        <v>0</v>
      </c>
      <c r="K199" s="162" t="s">
        <v>128</v>
      </c>
      <c r="L199" s="23"/>
      <c r="M199" s="167"/>
      <c r="N199" s="168" t="s">
        <v>40</v>
      </c>
      <c r="O199" s="60"/>
      <c r="P199" s="169" t="n">
        <f aca="false">O199*H199</f>
        <v>0</v>
      </c>
      <c r="Q199" s="169" t="n">
        <v>0</v>
      </c>
      <c r="R199" s="169" t="n">
        <f aca="false">Q199*H199</f>
        <v>0</v>
      </c>
      <c r="S199" s="169" t="n">
        <v>0</v>
      </c>
      <c r="T199" s="170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1" t="s">
        <v>200</v>
      </c>
      <c r="AT199" s="171" t="s">
        <v>124</v>
      </c>
      <c r="AU199" s="171" t="s">
        <v>82</v>
      </c>
      <c r="AY199" s="3" t="s">
        <v>121</v>
      </c>
      <c r="BE199" s="172" t="n">
        <f aca="false">IF(N199="základní",J199,0)</f>
        <v>0</v>
      </c>
      <c r="BF199" s="172" t="n">
        <f aca="false">IF(N199="snížená",J199,0)</f>
        <v>0</v>
      </c>
      <c r="BG199" s="172" t="n">
        <f aca="false">IF(N199="zákl. přenesená",J199,0)</f>
        <v>0</v>
      </c>
      <c r="BH199" s="172" t="n">
        <f aca="false">IF(N199="sníž. přenesená",J199,0)</f>
        <v>0</v>
      </c>
      <c r="BI199" s="172" t="n">
        <f aca="false">IF(N199="nulová",J199,0)</f>
        <v>0</v>
      </c>
      <c r="BJ199" s="3" t="s">
        <v>80</v>
      </c>
      <c r="BK199" s="172" t="n">
        <f aca="false">ROUND(I199*H199,2)</f>
        <v>0</v>
      </c>
      <c r="BL199" s="3" t="s">
        <v>200</v>
      </c>
      <c r="BM199" s="171" t="s">
        <v>318</v>
      </c>
    </row>
    <row r="200" s="27" customFormat="true" ht="16.5" hidden="false" customHeight="true" outlineLevel="0" collapsed="false">
      <c r="A200" s="22"/>
      <c r="B200" s="159"/>
      <c r="C200" s="160" t="s">
        <v>319</v>
      </c>
      <c r="D200" s="160" t="s">
        <v>124</v>
      </c>
      <c r="E200" s="161" t="s">
        <v>320</v>
      </c>
      <c r="F200" s="162" t="s">
        <v>321</v>
      </c>
      <c r="G200" s="163" t="s">
        <v>127</v>
      </c>
      <c r="H200" s="164" t="n">
        <v>65.15</v>
      </c>
      <c r="I200" s="165"/>
      <c r="J200" s="166" t="n">
        <f aca="false">ROUND(I200*H200,2)</f>
        <v>0</v>
      </c>
      <c r="K200" s="162" t="s">
        <v>128</v>
      </c>
      <c r="L200" s="23"/>
      <c r="M200" s="167"/>
      <c r="N200" s="168" t="s">
        <v>40</v>
      </c>
      <c r="O200" s="60"/>
      <c r="P200" s="169" t="n">
        <f aca="false">O200*H200</f>
        <v>0</v>
      </c>
      <c r="Q200" s="169" t="n">
        <v>0</v>
      </c>
      <c r="R200" s="169" t="n">
        <f aca="false">Q200*H200</f>
        <v>0</v>
      </c>
      <c r="S200" s="169" t="n">
        <v>0</v>
      </c>
      <c r="T200" s="170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1" t="s">
        <v>200</v>
      </c>
      <c r="AT200" s="171" t="s">
        <v>124</v>
      </c>
      <c r="AU200" s="171" t="s">
        <v>82</v>
      </c>
      <c r="AY200" s="3" t="s">
        <v>121</v>
      </c>
      <c r="BE200" s="172" t="n">
        <f aca="false">IF(N200="základní",J200,0)</f>
        <v>0</v>
      </c>
      <c r="BF200" s="172" t="n">
        <f aca="false">IF(N200="snížená",J200,0)</f>
        <v>0</v>
      </c>
      <c r="BG200" s="172" t="n">
        <f aca="false">IF(N200="zákl. přenesená",J200,0)</f>
        <v>0</v>
      </c>
      <c r="BH200" s="172" t="n">
        <f aca="false">IF(N200="sníž. přenesená",J200,0)</f>
        <v>0</v>
      </c>
      <c r="BI200" s="172" t="n">
        <f aca="false">IF(N200="nulová",J200,0)</f>
        <v>0</v>
      </c>
      <c r="BJ200" s="3" t="s">
        <v>80</v>
      </c>
      <c r="BK200" s="172" t="n">
        <f aca="false">ROUND(I200*H200,2)</f>
        <v>0</v>
      </c>
      <c r="BL200" s="3" t="s">
        <v>200</v>
      </c>
      <c r="BM200" s="171" t="s">
        <v>322</v>
      </c>
    </row>
    <row r="201" s="173" customFormat="true" ht="12.8" hidden="false" customHeight="false" outlineLevel="0" collapsed="false">
      <c r="B201" s="174"/>
      <c r="D201" s="175" t="s">
        <v>131</v>
      </c>
      <c r="E201" s="176"/>
      <c r="F201" s="177" t="s">
        <v>323</v>
      </c>
      <c r="H201" s="178" t="n">
        <v>65.15</v>
      </c>
      <c r="I201" s="179"/>
      <c r="L201" s="174"/>
      <c r="M201" s="180"/>
      <c r="N201" s="181"/>
      <c r="O201" s="181"/>
      <c r="P201" s="181"/>
      <c r="Q201" s="181"/>
      <c r="R201" s="181"/>
      <c r="S201" s="181"/>
      <c r="T201" s="182"/>
      <c r="AT201" s="176" t="s">
        <v>131</v>
      </c>
      <c r="AU201" s="176" t="s">
        <v>82</v>
      </c>
      <c r="AV201" s="173" t="s">
        <v>82</v>
      </c>
      <c r="AW201" s="173" t="s">
        <v>31</v>
      </c>
      <c r="AX201" s="173" t="s">
        <v>80</v>
      </c>
      <c r="AY201" s="176" t="s">
        <v>121</v>
      </c>
    </row>
    <row r="202" s="27" customFormat="true" ht="24.15" hidden="false" customHeight="true" outlineLevel="0" collapsed="false">
      <c r="A202" s="22"/>
      <c r="B202" s="159"/>
      <c r="C202" s="160" t="s">
        <v>324</v>
      </c>
      <c r="D202" s="160" t="s">
        <v>124</v>
      </c>
      <c r="E202" s="161" t="s">
        <v>325</v>
      </c>
      <c r="F202" s="162" t="s">
        <v>326</v>
      </c>
      <c r="G202" s="163" t="s">
        <v>127</v>
      </c>
      <c r="H202" s="164" t="n">
        <v>65.15</v>
      </c>
      <c r="I202" s="165"/>
      <c r="J202" s="166" t="n">
        <f aca="false">ROUND(I202*H202,2)</f>
        <v>0</v>
      </c>
      <c r="K202" s="162" t="s">
        <v>128</v>
      </c>
      <c r="L202" s="23"/>
      <c r="M202" s="167"/>
      <c r="N202" s="168" t="s">
        <v>40</v>
      </c>
      <c r="O202" s="60"/>
      <c r="P202" s="169" t="n">
        <f aca="false">O202*H202</f>
        <v>0</v>
      </c>
      <c r="Q202" s="169" t="n">
        <v>3E-005</v>
      </c>
      <c r="R202" s="169" t="n">
        <f aca="false">Q202*H202</f>
        <v>0.0019545</v>
      </c>
      <c r="S202" s="169" t="n">
        <v>0</v>
      </c>
      <c r="T202" s="170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1" t="s">
        <v>200</v>
      </c>
      <c r="AT202" s="171" t="s">
        <v>124</v>
      </c>
      <c r="AU202" s="171" t="s">
        <v>82</v>
      </c>
      <c r="AY202" s="3" t="s">
        <v>121</v>
      </c>
      <c r="BE202" s="172" t="n">
        <f aca="false">IF(N202="základní",J202,0)</f>
        <v>0</v>
      </c>
      <c r="BF202" s="172" t="n">
        <f aca="false">IF(N202="snížená",J202,0)</f>
        <v>0</v>
      </c>
      <c r="BG202" s="172" t="n">
        <f aca="false">IF(N202="zákl. přenesená",J202,0)</f>
        <v>0</v>
      </c>
      <c r="BH202" s="172" t="n">
        <f aca="false">IF(N202="sníž. přenesená",J202,0)</f>
        <v>0</v>
      </c>
      <c r="BI202" s="172" t="n">
        <f aca="false">IF(N202="nulová",J202,0)</f>
        <v>0</v>
      </c>
      <c r="BJ202" s="3" t="s">
        <v>80</v>
      </c>
      <c r="BK202" s="172" t="n">
        <f aca="false">ROUND(I202*H202,2)</f>
        <v>0</v>
      </c>
      <c r="BL202" s="3" t="s">
        <v>200</v>
      </c>
      <c r="BM202" s="171" t="s">
        <v>327</v>
      </c>
    </row>
    <row r="203" s="27" customFormat="true" ht="33" hidden="false" customHeight="true" outlineLevel="0" collapsed="false">
      <c r="A203" s="22"/>
      <c r="B203" s="159"/>
      <c r="C203" s="160" t="s">
        <v>328</v>
      </c>
      <c r="D203" s="160" t="s">
        <v>124</v>
      </c>
      <c r="E203" s="161" t="s">
        <v>329</v>
      </c>
      <c r="F203" s="162" t="s">
        <v>330</v>
      </c>
      <c r="G203" s="163" t="s">
        <v>127</v>
      </c>
      <c r="H203" s="164" t="n">
        <v>65.15</v>
      </c>
      <c r="I203" s="165"/>
      <c r="J203" s="166" t="n">
        <f aca="false">ROUND(I203*H203,2)</f>
        <v>0</v>
      </c>
      <c r="K203" s="162" t="s">
        <v>128</v>
      </c>
      <c r="L203" s="23"/>
      <c r="M203" s="167"/>
      <c r="N203" s="168" t="s">
        <v>40</v>
      </c>
      <c r="O203" s="60"/>
      <c r="P203" s="169" t="n">
        <f aca="false">O203*H203</f>
        <v>0</v>
      </c>
      <c r="Q203" s="169" t="n">
        <v>0.0045</v>
      </c>
      <c r="R203" s="169" t="n">
        <f aca="false">Q203*H203</f>
        <v>0.293175</v>
      </c>
      <c r="S203" s="169" t="n">
        <v>0</v>
      </c>
      <c r="T203" s="170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1" t="s">
        <v>200</v>
      </c>
      <c r="AT203" s="171" t="s">
        <v>124</v>
      </c>
      <c r="AU203" s="171" t="s">
        <v>82</v>
      </c>
      <c r="AY203" s="3" t="s">
        <v>121</v>
      </c>
      <c r="BE203" s="172" t="n">
        <f aca="false">IF(N203="základní",J203,0)</f>
        <v>0</v>
      </c>
      <c r="BF203" s="172" t="n">
        <f aca="false">IF(N203="snížená",J203,0)</f>
        <v>0</v>
      </c>
      <c r="BG203" s="172" t="n">
        <f aca="false">IF(N203="zákl. přenesená",J203,0)</f>
        <v>0</v>
      </c>
      <c r="BH203" s="172" t="n">
        <f aca="false">IF(N203="sníž. přenesená",J203,0)</f>
        <v>0</v>
      </c>
      <c r="BI203" s="172" t="n">
        <f aca="false">IF(N203="nulová",J203,0)</f>
        <v>0</v>
      </c>
      <c r="BJ203" s="3" t="s">
        <v>80</v>
      </c>
      <c r="BK203" s="172" t="n">
        <f aca="false">ROUND(I203*H203,2)</f>
        <v>0</v>
      </c>
      <c r="BL203" s="3" t="s">
        <v>200</v>
      </c>
      <c r="BM203" s="171" t="s">
        <v>331</v>
      </c>
    </row>
    <row r="204" s="27" customFormat="true" ht="21.75" hidden="false" customHeight="true" outlineLevel="0" collapsed="false">
      <c r="A204" s="22"/>
      <c r="B204" s="159"/>
      <c r="C204" s="160" t="s">
        <v>332</v>
      </c>
      <c r="D204" s="160" t="s">
        <v>124</v>
      </c>
      <c r="E204" s="161" t="s">
        <v>333</v>
      </c>
      <c r="F204" s="162" t="s">
        <v>334</v>
      </c>
      <c r="G204" s="163" t="s">
        <v>127</v>
      </c>
      <c r="H204" s="164" t="n">
        <v>62.3</v>
      </c>
      <c r="I204" s="165"/>
      <c r="J204" s="166" t="n">
        <f aca="false">ROUND(I204*H204,2)</f>
        <v>0</v>
      </c>
      <c r="K204" s="162" t="s">
        <v>128</v>
      </c>
      <c r="L204" s="23"/>
      <c r="M204" s="167"/>
      <c r="N204" s="168" t="s">
        <v>40</v>
      </c>
      <c r="O204" s="60"/>
      <c r="P204" s="169" t="n">
        <f aca="false">O204*H204</f>
        <v>0</v>
      </c>
      <c r="Q204" s="169" t="n">
        <v>0</v>
      </c>
      <c r="R204" s="169" t="n">
        <f aca="false">Q204*H204</f>
        <v>0</v>
      </c>
      <c r="S204" s="169" t="n">
        <v>0.003</v>
      </c>
      <c r="T204" s="170" t="n">
        <f aca="false">S204*H204</f>
        <v>0.1869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1" t="s">
        <v>200</v>
      </c>
      <c r="AT204" s="171" t="s">
        <v>124</v>
      </c>
      <c r="AU204" s="171" t="s">
        <v>82</v>
      </c>
      <c r="AY204" s="3" t="s">
        <v>121</v>
      </c>
      <c r="BE204" s="172" t="n">
        <f aca="false">IF(N204="základní",J204,0)</f>
        <v>0</v>
      </c>
      <c r="BF204" s="172" t="n">
        <f aca="false">IF(N204="snížená",J204,0)</f>
        <v>0</v>
      </c>
      <c r="BG204" s="172" t="n">
        <f aca="false">IF(N204="zákl. přenesená",J204,0)</f>
        <v>0</v>
      </c>
      <c r="BH204" s="172" t="n">
        <f aca="false">IF(N204="sníž. přenesená",J204,0)</f>
        <v>0</v>
      </c>
      <c r="BI204" s="172" t="n">
        <f aca="false">IF(N204="nulová",J204,0)</f>
        <v>0</v>
      </c>
      <c r="BJ204" s="3" t="s">
        <v>80</v>
      </c>
      <c r="BK204" s="172" t="n">
        <f aca="false">ROUND(I204*H204,2)</f>
        <v>0</v>
      </c>
      <c r="BL204" s="3" t="s">
        <v>200</v>
      </c>
      <c r="BM204" s="171" t="s">
        <v>335</v>
      </c>
    </row>
    <row r="205" s="173" customFormat="true" ht="12.8" hidden="false" customHeight="false" outlineLevel="0" collapsed="false">
      <c r="B205" s="174"/>
      <c r="D205" s="175" t="s">
        <v>131</v>
      </c>
      <c r="E205" s="176"/>
      <c r="F205" s="177" t="s">
        <v>336</v>
      </c>
      <c r="H205" s="178" t="n">
        <v>62.3</v>
      </c>
      <c r="I205" s="179"/>
      <c r="L205" s="174"/>
      <c r="M205" s="180"/>
      <c r="N205" s="181"/>
      <c r="O205" s="181"/>
      <c r="P205" s="181"/>
      <c r="Q205" s="181"/>
      <c r="R205" s="181"/>
      <c r="S205" s="181"/>
      <c r="T205" s="182"/>
      <c r="AT205" s="176" t="s">
        <v>131</v>
      </c>
      <c r="AU205" s="176" t="s">
        <v>82</v>
      </c>
      <c r="AV205" s="173" t="s">
        <v>82</v>
      </c>
      <c r="AW205" s="173" t="s">
        <v>31</v>
      </c>
      <c r="AX205" s="173" t="s">
        <v>80</v>
      </c>
      <c r="AY205" s="176" t="s">
        <v>121</v>
      </c>
    </row>
    <row r="206" s="27" customFormat="true" ht="16.5" hidden="false" customHeight="true" outlineLevel="0" collapsed="false">
      <c r="A206" s="22"/>
      <c r="B206" s="159"/>
      <c r="C206" s="160" t="s">
        <v>337</v>
      </c>
      <c r="D206" s="160" t="s">
        <v>124</v>
      </c>
      <c r="E206" s="161" t="s">
        <v>338</v>
      </c>
      <c r="F206" s="162" t="s">
        <v>339</v>
      </c>
      <c r="G206" s="163" t="s">
        <v>127</v>
      </c>
      <c r="H206" s="164" t="n">
        <v>65.15</v>
      </c>
      <c r="I206" s="165"/>
      <c r="J206" s="166" t="n">
        <f aca="false">ROUND(I206*H206,2)</f>
        <v>0</v>
      </c>
      <c r="K206" s="162" t="s">
        <v>128</v>
      </c>
      <c r="L206" s="23"/>
      <c r="M206" s="167"/>
      <c r="N206" s="168" t="s">
        <v>40</v>
      </c>
      <c r="O206" s="60"/>
      <c r="P206" s="169" t="n">
        <f aca="false">O206*H206</f>
        <v>0</v>
      </c>
      <c r="Q206" s="169" t="n">
        <v>0.0003</v>
      </c>
      <c r="R206" s="169" t="n">
        <f aca="false">Q206*H206</f>
        <v>0.019545</v>
      </c>
      <c r="S206" s="169" t="n">
        <v>0</v>
      </c>
      <c r="T206" s="170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1" t="s">
        <v>200</v>
      </c>
      <c r="AT206" s="171" t="s">
        <v>124</v>
      </c>
      <c r="AU206" s="171" t="s">
        <v>82</v>
      </c>
      <c r="AY206" s="3" t="s">
        <v>121</v>
      </c>
      <c r="BE206" s="172" t="n">
        <f aca="false">IF(N206="základní",J206,0)</f>
        <v>0</v>
      </c>
      <c r="BF206" s="172" t="n">
        <f aca="false">IF(N206="snížená",J206,0)</f>
        <v>0</v>
      </c>
      <c r="BG206" s="172" t="n">
        <f aca="false">IF(N206="zákl. přenesená",J206,0)</f>
        <v>0</v>
      </c>
      <c r="BH206" s="172" t="n">
        <f aca="false">IF(N206="sníž. přenesená",J206,0)</f>
        <v>0</v>
      </c>
      <c r="BI206" s="172" t="n">
        <f aca="false">IF(N206="nulová",J206,0)</f>
        <v>0</v>
      </c>
      <c r="BJ206" s="3" t="s">
        <v>80</v>
      </c>
      <c r="BK206" s="172" t="n">
        <f aca="false">ROUND(I206*H206,2)</f>
        <v>0</v>
      </c>
      <c r="BL206" s="3" t="s">
        <v>200</v>
      </c>
      <c r="BM206" s="171" t="s">
        <v>340</v>
      </c>
    </row>
    <row r="207" s="27" customFormat="true" ht="16.5" hidden="false" customHeight="true" outlineLevel="0" collapsed="false">
      <c r="A207" s="22"/>
      <c r="B207" s="159"/>
      <c r="C207" s="193" t="s">
        <v>341</v>
      </c>
      <c r="D207" s="193" t="s">
        <v>272</v>
      </c>
      <c r="E207" s="194" t="s">
        <v>342</v>
      </c>
      <c r="F207" s="195" t="s">
        <v>343</v>
      </c>
      <c r="G207" s="196" t="s">
        <v>127</v>
      </c>
      <c r="H207" s="197" t="n">
        <v>71.665</v>
      </c>
      <c r="I207" s="198"/>
      <c r="J207" s="199" t="n">
        <f aca="false">ROUND(I207*H207,2)</f>
        <v>0</v>
      </c>
      <c r="K207" s="195" t="s">
        <v>128</v>
      </c>
      <c r="L207" s="200"/>
      <c r="M207" s="201"/>
      <c r="N207" s="202" t="s">
        <v>40</v>
      </c>
      <c r="O207" s="60"/>
      <c r="P207" s="169" t="n">
        <f aca="false">O207*H207</f>
        <v>0</v>
      </c>
      <c r="Q207" s="169" t="n">
        <v>0.0026</v>
      </c>
      <c r="R207" s="169" t="n">
        <f aca="false">Q207*H207</f>
        <v>0.186329</v>
      </c>
      <c r="S207" s="169" t="n">
        <v>0</v>
      </c>
      <c r="T207" s="170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1" t="s">
        <v>275</v>
      </c>
      <c r="AT207" s="171" t="s">
        <v>272</v>
      </c>
      <c r="AU207" s="171" t="s">
        <v>82</v>
      </c>
      <c r="AY207" s="3" t="s">
        <v>121</v>
      </c>
      <c r="BE207" s="172" t="n">
        <f aca="false">IF(N207="základní",J207,0)</f>
        <v>0</v>
      </c>
      <c r="BF207" s="172" t="n">
        <f aca="false">IF(N207="snížená",J207,0)</f>
        <v>0</v>
      </c>
      <c r="BG207" s="172" t="n">
        <f aca="false">IF(N207="zákl. přenesená",J207,0)</f>
        <v>0</v>
      </c>
      <c r="BH207" s="172" t="n">
        <f aca="false">IF(N207="sníž. přenesená",J207,0)</f>
        <v>0</v>
      </c>
      <c r="BI207" s="172" t="n">
        <f aca="false">IF(N207="nulová",J207,0)</f>
        <v>0</v>
      </c>
      <c r="BJ207" s="3" t="s">
        <v>80</v>
      </c>
      <c r="BK207" s="172" t="n">
        <f aca="false">ROUND(I207*H207,2)</f>
        <v>0</v>
      </c>
      <c r="BL207" s="3" t="s">
        <v>200</v>
      </c>
      <c r="BM207" s="171" t="s">
        <v>344</v>
      </c>
    </row>
    <row r="208" s="173" customFormat="true" ht="12.8" hidden="false" customHeight="false" outlineLevel="0" collapsed="false">
      <c r="B208" s="174"/>
      <c r="D208" s="175" t="s">
        <v>131</v>
      </c>
      <c r="F208" s="177" t="s">
        <v>345</v>
      </c>
      <c r="H208" s="178" t="n">
        <v>71.665</v>
      </c>
      <c r="I208" s="179"/>
      <c r="L208" s="174"/>
      <c r="M208" s="180"/>
      <c r="N208" s="181"/>
      <c r="O208" s="181"/>
      <c r="P208" s="181"/>
      <c r="Q208" s="181"/>
      <c r="R208" s="181"/>
      <c r="S208" s="181"/>
      <c r="T208" s="182"/>
      <c r="AT208" s="176" t="s">
        <v>131</v>
      </c>
      <c r="AU208" s="176" t="s">
        <v>82</v>
      </c>
      <c r="AV208" s="173" t="s">
        <v>82</v>
      </c>
      <c r="AW208" s="173" t="s">
        <v>2</v>
      </c>
      <c r="AX208" s="173" t="s">
        <v>80</v>
      </c>
      <c r="AY208" s="176" t="s">
        <v>121</v>
      </c>
    </row>
    <row r="209" s="27" customFormat="true" ht="16.5" hidden="false" customHeight="true" outlineLevel="0" collapsed="false">
      <c r="A209" s="22"/>
      <c r="B209" s="159"/>
      <c r="C209" s="160" t="s">
        <v>346</v>
      </c>
      <c r="D209" s="160" t="s">
        <v>124</v>
      </c>
      <c r="E209" s="161" t="s">
        <v>347</v>
      </c>
      <c r="F209" s="162" t="s">
        <v>348</v>
      </c>
      <c r="G209" s="163" t="s">
        <v>192</v>
      </c>
      <c r="H209" s="164" t="n">
        <v>34.98</v>
      </c>
      <c r="I209" s="165"/>
      <c r="J209" s="166" t="n">
        <f aca="false">ROUND(I209*H209,2)</f>
        <v>0</v>
      </c>
      <c r="K209" s="162" t="s">
        <v>128</v>
      </c>
      <c r="L209" s="23"/>
      <c r="M209" s="167"/>
      <c r="N209" s="168" t="s">
        <v>40</v>
      </c>
      <c r="O209" s="60"/>
      <c r="P209" s="169" t="n">
        <f aca="false">O209*H209</f>
        <v>0</v>
      </c>
      <c r="Q209" s="169" t="n">
        <v>1E-005</v>
      </c>
      <c r="R209" s="169" t="n">
        <f aca="false">Q209*H209</f>
        <v>0.0003498</v>
      </c>
      <c r="S209" s="169" t="n">
        <v>0</v>
      </c>
      <c r="T209" s="170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1" t="s">
        <v>200</v>
      </c>
      <c r="AT209" s="171" t="s">
        <v>124</v>
      </c>
      <c r="AU209" s="171" t="s">
        <v>82</v>
      </c>
      <c r="AY209" s="3" t="s">
        <v>121</v>
      </c>
      <c r="BE209" s="172" t="n">
        <f aca="false">IF(N209="základní",J209,0)</f>
        <v>0</v>
      </c>
      <c r="BF209" s="172" t="n">
        <f aca="false">IF(N209="snížená",J209,0)</f>
        <v>0</v>
      </c>
      <c r="BG209" s="172" t="n">
        <f aca="false">IF(N209="zákl. přenesená",J209,0)</f>
        <v>0</v>
      </c>
      <c r="BH209" s="172" t="n">
        <f aca="false">IF(N209="sníž. přenesená",J209,0)</f>
        <v>0</v>
      </c>
      <c r="BI209" s="172" t="n">
        <f aca="false">IF(N209="nulová",J209,0)</f>
        <v>0</v>
      </c>
      <c r="BJ209" s="3" t="s">
        <v>80</v>
      </c>
      <c r="BK209" s="172" t="n">
        <f aca="false">ROUND(I209*H209,2)</f>
        <v>0</v>
      </c>
      <c r="BL209" s="3" t="s">
        <v>200</v>
      </c>
      <c r="BM209" s="171" t="s">
        <v>349</v>
      </c>
    </row>
    <row r="210" s="173" customFormat="true" ht="12.8" hidden="false" customHeight="false" outlineLevel="0" collapsed="false">
      <c r="B210" s="174"/>
      <c r="D210" s="175" t="s">
        <v>131</v>
      </c>
      <c r="E210" s="176"/>
      <c r="F210" s="177" t="s">
        <v>350</v>
      </c>
      <c r="H210" s="178" t="n">
        <v>34.98</v>
      </c>
      <c r="I210" s="179"/>
      <c r="L210" s="174"/>
      <c r="M210" s="180"/>
      <c r="N210" s="181"/>
      <c r="O210" s="181"/>
      <c r="P210" s="181"/>
      <c r="Q210" s="181"/>
      <c r="R210" s="181"/>
      <c r="S210" s="181"/>
      <c r="T210" s="182"/>
      <c r="AT210" s="176" t="s">
        <v>131</v>
      </c>
      <c r="AU210" s="176" t="s">
        <v>82</v>
      </c>
      <c r="AV210" s="173" t="s">
        <v>82</v>
      </c>
      <c r="AW210" s="173" t="s">
        <v>31</v>
      </c>
      <c r="AX210" s="173" t="s">
        <v>80</v>
      </c>
      <c r="AY210" s="176" t="s">
        <v>121</v>
      </c>
    </row>
    <row r="211" s="27" customFormat="true" ht="16.5" hidden="false" customHeight="true" outlineLevel="0" collapsed="false">
      <c r="A211" s="22"/>
      <c r="B211" s="159"/>
      <c r="C211" s="160" t="s">
        <v>351</v>
      </c>
      <c r="D211" s="160" t="s">
        <v>124</v>
      </c>
      <c r="E211" s="161" t="s">
        <v>352</v>
      </c>
      <c r="F211" s="162" t="s">
        <v>353</v>
      </c>
      <c r="G211" s="163" t="s">
        <v>265</v>
      </c>
      <c r="H211" s="164" t="n">
        <v>10</v>
      </c>
      <c r="I211" s="165"/>
      <c r="J211" s="166" t="n">
        <f aca="false">ROUND(I211*H211,2)</f>
        <v>0</v>
      </c>
      <c r="K211" s="162"/>
      <c r="L211" s="23"/>
      <c r="M211" s="167"/>
      <c r="N211" s="168" t="s">
        <v>40</v>
      </c>
      <c r="O211" s="60"/>
      <c r="P211" s="169" t="n">
        <f aca="false">O211*H211</f>
        <v>0</v>
      </c>
      <c r="Q211" s="169" t="n">
        <v>0.0003</v>
      </c>
      <c r="R211" s="169" t="n">
        <f aca="false">Q211*H211</f>
        <v>0.003</v>
      </c>
      <c r="S211" s="169" t="n">
        <v>0</v>
      </c>
      <c r="T211" s="170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1" t="s">
        <v>200</v>
      </c>
      <c r="AT211" s="171" t="s">
        <v>124</v>
      </c>
      <c r="AU211" s="171" t="s">
        <v>82</v>
      </c>
      <c r="AY211" s="3" t="s">
        <v>121</v>
      </c>
      <c r="BE211" s="172" t="n">
        <f aca="false">IF(N211="základní",J211,0)</f>
        <v>0</v>
      </c>
      <c r="BF211" s="172" t="n">
        <f aca="false">IF(N211="snížená",J211,0)</f>
        <v>0</v>
      </c>
      <c r="BG211" s="172" t="n">
        <f aca="false">IF(N211="zákl. přenesená",J211,0)</f>
        <v>0</v>
      </c>
      <c r="BH211" s="172" t="n">
        <f aca="false">IF(N211="sníž. přenesená",J211,0)</f>
        <v>0</v>
      </c>
      <c r="BI211" s="172" t="n">
        <f aca="false">IF(N211="nulová",J211,0)</f>
        <v>0</v>
      </c>
      <c r="BJ211" s="3" t="s">
        <v>80</v>
      </c>
      <c r="BK211" s="172" t="n">
        <f aca="false">ROUND(I211*H211,2)</f>
        <v>0</v>
      </c>
      <c r="BL211" s="3" t="s">
        <v>200</v>
      </c>
      <c r="BM211" s="171" t="s">
        <v>354</v>
      </c>
    </row>
    <row r="212" s="27" customFormat="true" ht="24.15" hidden="false" customHeight="true" outlineLevel="0" collapsed="false">
      <c r="A212" s="22"/>
      <c r="B212" s="159"/>
      <c r="C212" s="160" t="s">
        <v>355</v>
      </c>
      <c r="D212" s="160" t="s">
        <v>124</v>
      </c>
      <c r="E212" s="161" t="s">
        <v>356</v>
      </c>
      <c r="F212" s="162" t="s">
        <v>357</v>
      </c>
      <c r="G212" s="163" t="s">
        <v>258</v>
      </c>
      <c r="H212" s="192"/>
      <c r="I212" s="165"/>
      <c r="J212" s="166" t="n">
        <f aca="false">ROUND(I212*H212,2)</f>
        <v>0</v>
      </c>
      <c r="K212" s="162" t="s">
        <v>128</v>
      </c>
      <c r="L212" s="23"/>
      <c r="M212" s="167"/>
      <c r="N212" s="168" t="s">
        <v>40</v>
      </c>
      <c r="O212" s="60"/>
      <c r="P212" s="169" t="n">
        <f aca="false">O212*H212</f>
        <v>0</v>
      </c>
      <c r="Q212" s="169" t="n">
        <v>0</v>
      </c>
      <c r="R212" s="169" t="n">
        <f aca="false">Q212*H212</f>
        <v>0</v>
      </c>
      <c r="S212" s="169" t="n">
        <v>0</v>
      </c>
      <c r="T212" s="170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1" t="s">
        <v>200</v>
      </c>
      <c r="AT212" s="171" t="s">
        <v>124</v>
      </c>
      <c r="AU212" s="171" t="s">
        <v>82</v>
      </c>
      <c r="AY212" s="3" t="s">
        <v>121</v>
      </c>
      <c r="BE212" s="172" t="n">
        <f aca="false">IF(N212="základní",J212,0)</f>
        <v>0</v>
      </c>
      <c r="BF212" s="172" t="n">
        <f aca="false">IF(N212="snížená",J212,0)</f>
        <v>0</v>
      </c>
      <c r="BG212" s="172" t="n">
        <f aca="false">IF(N212="zákl. přenesená",J212,0)</f>
        <v>0</v>
      </c>
      <c r="BH212" s="172" t="n">
        <f aca="false">IF(N212="sníž. přenesená",J212,0)</f>
        <v>0</v>
      </c>
      <c r="BI212" s="172" t="n">
        <f aca="false">IF(N212="nulová",J212,0)</f>
        <v>0</v>
      </c>
      <c r="BJ212" s="3" t="s">
        <v>80</v>
      </c>
      <c r="BK212" s="172" t="n">
        <f aca="false">ROUND(I212*H212,2)</f>
        <v>0</v>
      </c>
      <c r="BL212" s="3" t="s">
        <v>200</v>
      </c>
      <c r="BM212" s="171" t="s">
        <v>358</v>
      </c>
    </row>
    <row r="213" s="145" customFormat="true" ht="22.8" hidden="false" customHeight="true" outlineLevel="0" collapsed="false">
      <c r="B213" s="146"/>
      <c r="D213" s="147" t="s">
        <v>74</v>
      </c>
      <c r="E213" s="157" t="s">
        <v>359</v>
      </c>
      <c r="F213" s="157" t="s">
        <v>360</v>
      </c>
      <c r="I213" s="149"/>
      <c r="J213" s="158" t="n">
        <f aca="false">BK213</f>
        <v>0</v>
      </c>
      <c r="L213" s="146"/>
      <c r="M213" s="151"/>
      <c r="N213" s="152"/>
      <c r="O213" s="152"/>
      <c r="P213" s="153" t="n">
        <f aca="false">SUM(P214:P226)</f>
        <v>0</v>
      </c>
      <c r="Q213" s="152"/>
      <c r="R213" s="153" t="n">
        <f aca="false">SUM(R214:R226)</f>
        <v>0.0875013</v>
      </c>
      <c r="S213" s="152"/>
      <c r="T213" s="154" t="n">
        <f aca="false">SUM(T214:T226)</f>
        <v>0</v>
      </c>
      <c r="AR213" s="147" t="s">
        <v>82</v>
      </c>
      <c r="AT213" s="155" t="s">
        <v>74</v>
      </c>
      <c r="AU213" s="155" t="s">
        <v>80</v>
      </c>
      <c r="AY213" s="147" t="s">
        <v>121</v>
      </c>
      <c r="BK213" s="156" t="n">
        <f aca="false">SUM(BK214:BK226)</f>
        <v>0</v>
      </c>
    </row>
    <row r="214" s="27" customFormat="true" ht="16.5" hidden="false" customHeight="true" outlineLevel="0" collapsed="false">
      <c r="A214" s="22"/>
      <c r="B214" s="159"/>
      <c r="C214" s="160" t="s">
        <v>361</v>
      </c>
      <c r="D214" s="160" t="s">
        <v>124</v>
      </c>
      <c r="E214" s="161" t="s">
        <v>362</v>
      </c>
      <c r="F214" s="162" t="s">
        <v>363</v>
      </c>
      <c r="G214" s="163" t="s">
        <v>127</v>
      </c>
      <c r="H214" s="164" t="n">
        <v>2.25</v>
      </c>
      <c r="I214" s="165"/>
      <c r="J214" s="166" t="n">
        <f aca="false">ROUND(I214*H214,2)</f>
        <v>0</v>
      </c>
      <c r="K214" s="162" t="s">
        <v>128</v>
      </c>
      <c r="L214" s="23"/>
      <c r="M214" s="167"/>
      <c r="N214" s="168" t="s">
        <v>40</v>
      </c>
      <c r="O214" s="60"/>
      <c r="P214" s="169" t="n">
        <f aca="false">O214*H214</f>
        <v>0</v>
      </c>
      <c r="Q214" s="169" t="n">
        <v>0.0003</v>
      </c>
      <c r="R214" s="169" t="n">
        <f aca="false">Q214*H214</f>
        <v>0.000675</v>
      </c>
      <c r="S214" s="169" t="n">
        <v>0</v>
      </c>
      <c r="T214" s="170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1" t="s">
        <v>200</v>
      </c>
      <c r="AT214" s="171" t="s">
        <v>124</v>
      </c>
      <c r="AU214" s="171" t="s">
        <v>82</v>
      </c>
      <c r="AY214" s="3" t="s">
        <v>121</v>
      </c>
      <c r="BE214" s="172" t="n">
        <f aca="false">IF(N214="základní",J214,0)</f>
        <v>0</v>
      </c>
      <c r="BF214" s="172" t="n">
        <f aca="false">IF(N214="snížená",J214,0)</f>
        <v>0</v>
      </c>
      <c r="BG214" s="172" t="n">
        <f aca="false">IF(N214="zákl. přenesená",J214,0)</f>
        <v>0</v>
      </c>
      <c r="BH214" s="172" t="n">
        <f aca="false">IF(N214="sníž. přenesená",J214,0)</f>
        <v>0</v>
      </c>
      <c r="BI214" s="172" t="n">
        <f aca="false">IF(N214="nulová",J214,0)</f>
        <v>0</v>
      </c>
      <c r="BJ214" s="3" t="s">
        <v>80</v>
      </c>
      <c r="BK214" s="172" t="n">
        <f aca="false">ROUND(I214*H214,2)</f>
        <v>0</v>
      </c>
      <c r="BL214" s="3" t="s">
        <v>200</v>
      </c>
      <c r="BM214" s="171" t="s">
        <v>364</v>
      </c>
    </row>
    <row r="215" s="173" customFormat="true" ht="12.8" hidden="false" customHeight="false" outlineLevel="0" collapsed="false">
      <c r="B215" s="174"/>
      <c r="D215" s="175" t="s">
        <v>131</v>
      </c>
      <c r="E215" s="176"/>
      <c r="F215" s="177" t="s">
        <v>365</v>
      </c>
      <c r="H215" s="178" t="n">
        <v>2.25</v>
      </c>
      <c r="I215" s="179"/>
      <c r="L215" s="174"/>
      <c r="M215" s="180"/>
      <c r="N215" s="181"/>
      <c r="O215" s="181"/>
      <c r="P215" s="181"/>
      <c r="Q215" s="181"/>
      <c r="R215" s="181"/>
      <c r="S215" s="181"/>
      <c r="T215" s="182"/>
      <c r="AT215" s="176" t="s">
        <v>131</v>
      </c>
      <c r="AU215" s="176" t="s">
        <v>82</v>
      </c>
      <c r="AV215" s="173" t="s">
        <v>82</v>
      </c>
      <c r="AW215" s="173" t="s">
        <v>31</v>
      </c>
      <c r="AX215" s="173" t="s">
        <v>80</v>
      </c>
      <c r="AY215" s="176" t="s">
        <v>121</v>
      </c>
    </row>
    <row r="216" s="27" customFormat="true" ht="24.15" hidden="false" customHeight="true" outlineLevel="0" collapsed="false">
      <c r="A216" s="22"/>
      <c r="B216" s="159"/>
      <c r="C216" s="160" t="s">
        <v>366</v>
      </c>
      <c r="D216" s="160" t="s">
        <v>124</v>
      </c>
      <c r="E216" s="161" t="s">
        <v>367</v>
      </c>
      <c r="F216" s="162" t="s">
        <v>368</v>
      </c>
      <c r="G216" s="163" t="s">
        <v>127</v>
      </c>
      <c r="H216" s="164" t="n">
        <v>2.25</v>
      </c>
      <c r="I216" s="165"/>
      <c r="J216" s="166" t="n">
        <f aca="false">ROUND(I216*H216,2)</f>
        <v>0</v>
      </c>
      <c r="K216" s="162" t="s">
        <v>128</v>
      </c>
      <c r="L216" s="23"/>
      <c r="M216" s="167"/>
      <c r="N216" s="168" t="s">
        <v>40</v>
      </c>
      <c r="O216" s="60"/>
      <c r="P216" s="169" t="n">
        <f aca="false">O216*H216</f>
        <v>0</v>
      </c>
      <c r="Q216" s="169" t="n">
        <v>0.0015</v>
      </c>
      <c r="R216" s="169" t="n">
        <f aca="false">Q216*H216</f>
        <v>0.003375</v>
      </c>
      <c r="S216" s="169" t="n">
        <v>0</v>
      </c>
      <c r="T216" s="170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1" t="s">
        <v>200</v>
      </c>
      <c r="AT216" s="171" t="s">
        <v>124</v>
      </c>
      <c r="AU216" s="171" t="s">
        <v>82</v>
      </c>
      <c r="AY216" s="3" t="s">
        <v>121</v>
      </c>
      <c r="BE216" s="172" t="n">
        <f aca="false">IF(N216="základní",J216,0)</f>
        <v>0</v>
      </c>
      <c r="BF216" s="172" t="n">
        <f aca="false">IF(N216="snížená",J216,0)</f>
        <v>0</v>
      </c>
      <c r="BG216" s="172" t="n">
        <f aca="false">IF(N216="zákl. přenesená",J216,0)</f>
        <v>0</v>
      </c>
      <c r="BH216" s="172" t="n">
        <f aca="false">IF(N216="sníž. přenesená",J216,0)</f>
        <v>0</v>
      </c>
      <c r="BI216" s="172" t="n">
        <f aca="false">IF(N216="nulová",J216,0)</f>
        <v>0</v>
      </c>
      <c r="BJ216" s="3" t="s">
        <v>80</v>
      </c>
      <c r="BK216" s="172" t="n">
        <f aca="false">ROUND(I216*H216,2)</f>
        <v>0</v>
      </c>
      <c r="BL216" s="3" t="s">
        <v>200</v>
      </c>
      <c r="BM216" s="171" t="s">
        <v>369</v>
      </c>
    </row>
    <row r="217" s="173" customFormat="true" ht="12.8" hidden="false" customHeight="false" outlineLevel="0" collapsed="false">
      <c r="B217" s="174"/>
      <c r="D217" s="175" t="s">
        <v>131</v>
      </c>
      <c r="E217" s="176"/>
      <c r="F217" s="177" t="s">
        <v>365</v>
      </c>
      <c r="H217" s="178" t="n">
        <v>2.25</v>
      </c>
      <c r="I217" s="179"/>
      <c r="L217" s="174"/>
      <c r="M217" s="180"/>
      <c r="N217" s="181"/>
      <c r="O217" s="181"/>
      <c r="P217" s="181"/>
      <c r="Q217" s="181"/>
      <c r="R217" s="181"/>
      <c r="S217" s="181"/>
      <c r="T217" s="182"/>
      <c r="AT217" s="176" t="s">
        <v>131</v>
      </c>
      <c r="AU217" s="176" t="s">
        <v>82</v>
      </c>
      <c r="AV217" s="173" t="s">
        <v>82</v>
      </c>
      <c r="AW217" s="173" t="s">
        <v>31</v>
      </c>
      <c r="AX217" s="173" t="s">
        <v>80</v>
      </c>
      <c r="AY217" s="176" t="s">
        <v>121</v>
      </c>
    </row>
    <row r="218" s="27" customFormat="true" ht="16.5" hidden="false" customHeight="true" outlineLevel="0" collapsed="false">
      <c r="A218" s="22"/>
      <c r="B218" s="159"/>
      <c r="C218" s="160" t="s">
        <v>370</v>
      </c>
      <c r="D218" s="160" t="s">
        <v>124</v>
      </c>
      <c r="E218" s="161" t="s">
        <v>371</v>
      </c>
      <c r="F218" s="162" t="s">
        <v>372</v>
      </c>
      <c r="G218" s="163" t="s">
        <v>127</v>
      </c>
      <c r="H218" s="164" t="n">
        <v>2.25</v>
      </c>
      <c r="I218" s="165"/>
      <c r="J218" s="166" t="n">
        <f aca="false">ROUND(I218*H218,2)</f>
        <v>0</v>
      </c>
      <c r="K218" s="162" t="s">
        <v>128</v>
      </c>
      <c r="L218" s="23"/>
      <c r="M218" s="167"/>
      <c r="N218" s="168" t="s">
        <v>40</v>
      </c>
      <c r="O218" s="60"/>
      <c r="P218" s="169" t="n">
        <f aca="false">O218*H218</f>
        <v>0</v>
      </c>
      <c r="Q218" s="169" t="n">
        <v>0.0045</v>
      </c>
      <c r="R218" s="169" t="n">
        <f aca="false">Q218*H218</f>
        <v>0.010125</v>
      </c>
      <c r="S218" s="169" t="n">
        <v>0</v>
      </c>
      <c r="T218" s="170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1" t="s">
        <v>200</v>
      </c>
      <c r="AT218" s="171" t="s">
        <v>124</v>
      </c>
      <c r="AU218" s="171" t="s">
        <v>82</v>
      </c>
      <c r="AY218" s="3" t="s">
        <v>121</v>
      </c>
      <c r="BE218" s="172" t="n">
        <f aca="false">IF(N218="základní",J218,0)</f>
        <v>0</v>
      </c>
      <c r="BF218" s="172" t="n">
        <f aca="false">IF(N218="snížená",J218,0)</f>
        <v>0</v>
      </c>
      <c r="BG218" s="172" t="n">
        <f aca="false">IF(N218="zákl. přenesená",J218,0)</f>
        <v>0</v>
      </c>
      <c r="BH218" s="172" t="n">
        <f aca="false">IF(N218="sníž. přenesená",J218,0)</f>
        <v>0</v>
      </c>
      <c r="BI218" s="172" t="n">
        <f aca="false">IF(N218="nulová",J218,0)</f>
        <v>0</v>
      </c>
      <c r="BJ218" s="3" t="s">
        <v>80</v>
      </c>
      <c r="BK218" s="172" t="n">
        <f aca="false">ROUND(I218*H218,2)</f>
        <v>0</v>
      </c>
      <c r="BL218" s="3" t="s">
        <v>200</v>
      </c>
      <c r="BM218" s="171" t="s">
        <v>373</v>
      </c>
    </row>
    <row r="219" s="27" customFormat="true" ht="33" hidden="false" customHeight="true" outlineLevel="0" collapsed="false">
      <c r="A219" s="22"/>
      <c r="B219" s="159"/>
      <c r="C219" s="160" t="s">
        <v>374</v>
      </c>
      <c r="D219" s="160" t="s">
        <v>124</v>
      </c>
      <c r="E219" s="161" t="s">
        <v>375</v>
      </c>
      <c r="F219" s="162" t="s">
        <v>376</v>
      </c>
      <c r="G219" s="163" t="s">
        <v>127</v>
      </c>
      <c r="H219" s="164" t="n">
        <v>2.25</v>
      </c>
      <c r="I219" s="165"/>
      <c r="J219" s="166" t="n">
        <f aca="false">ROUND(I219*H219,2)</f>
        <v>0</v>
      </c>
      <c r="K219" s="162" t="s">
        <v>128</v>
      </c>
      <c r="L219" s="23"/>
      <c r="M219" s="167"/>
      <c r="N219" s="168" t="s">
        <v>40</v>
      </c>
      <c r="O219" s="60"/>
      <c r="P219" s="169" t="n">
        <f aca="false">O219*H219</f>
        <v>0</v>
      </c>
      <c r="Q219" s="169" t="n">
        <v>0.00903</v>
      </c>
      <c r="R219" s="169" t="n">
        <f aca="false">Q219*H219</f>
        <v>0.0203175</v>
      </c>
      <c r="S219" s="169" t="n">
        <v>0</v>
      </c>
      <c r="T219" s="170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1" t="s">
        <v>200</v>
      </c>
      <c r="AT219" s="171" t="s">
        <v>124</v>
      </c>
      <c r="AU219" s="171" t="s">
        <v>82</v>
      </c>
      <c r="AY219" s="3" t="s">
        <v>121</v>
      </c>
      <c r="BE219" s="172" t="n">
        <f aca="false">IF(N219="základní",J219,0)</f>
        <v>0</v>
      </c>
      <c r="BF219" s="172" t="n">
        <f aca="false">IF(N219="snížená",J219,0)</f>
        <v>0</v>
      </c>
      <c r="BG219" s="172" t="n">
        <f aca="false">IF(N219="zákl. přenesená",J219,0)</f>
        <v>0</v>
      </c>
      <c r="BH219" s="172" t="n">
        <f aca="false">IF(N219="sníž. přenesená",J219,0)</f>
        <v>0</v>
      </c>
      <c r="BI219" s="172" t="n">
        <f aca="false">IF(N219="nulová",J219,0)</f>
        <v>0</v>
      </c>
      <c r="BJ219" s="3" t="s">
        <v>80</v>
      </c>
      <c r="BK219" s="172" t="n">
        <f aca="false">ROUND(I219*H219,2)</f>
        <v>0</v>
      </c>
      <c r="BL219" s="3" t="s">
        <v>200</v>
      </c>
      <c r="BM219" s="171" t="s">
        <v>377</v>
      </c>
    </row>
    <row r="220" s="173" customFormat="true" ht="12.8" hidden="false" customHeight="false" outlineLevel="0" collapsed="false">
      <c r="B220" s="174"/>
      <c r="D220" s="175" t="s">
        <v>131</v>
      </c>
      <c r="E220" s="176"/>
      <c r="F220" s="177" t="s">
        <v>365</v>
      </c>
      <c r="H220" s="178" t="n">
        <v>2.25</v>
      </c>
      <c r="I220" s="179"/>
      <c r="L220" s="174"/>
      <c r="M220" s="180"/>
      <c r="N220" s="181"/>
      <c r="O220" s="181"/>
      <c r="P220" s="181"/>
      <c r="Q220" s="181"/>
      <c r="R220" s="181"/>
      <c r="S220" s="181"/>
      <c r="T220" s="182"/>
      <c r="AT220" s="176" t="s">
        <v>131</v>
      </c>
      <c r="AU220" s="176" t="s">
        <v>82</v>
      </c>
      <c r="AV220" s="173" t="s">
        <v>82</v>
      </c>
      <c r="AW220" s="173" t="s">
        <v>31</v>
      </c>
      <c r="AX220" s="173" t="s">
        <v>80</v>
      </c>
      <c r="AY220" s="176" t="s">
        <v>121</v>
      </c>
    </row>
    <row r="221" s="27" customFormat="true" ht="24.15" hidden="false" customHeight="true" outlineLevel="0" collapsed="false">
      <c r="A221" s="22"/>
      <c r="B221" s="159"/>
      <c r="C221" s="193" t="s">
        <v>378</v>
      </c>
      <c r="D221" s="193" t="s">
        <v>272</v>
      </c>
      <c r="E221" s="194" t="s">
        <v>379</v>
      </c>
      <c r="F221" s="195" t="s">
        <v>380</v>
      </c>
      <c r="G221" s="196" t="s">
        <v>127</v>
      </c>
      <c r="H221" s="197" t="n">
        <v>2.588</v>
      </c>
      <c r="I221" s="198"/>
      <c r="J221" s="199" t="n">
        <f aca="false">ROUND(I221*H221,2)</f>
        <v>0</v>
      </c>
      <c r="K221" s="195" t="s">
        <v>128</v>
      </c>
      <c r="L221" s="200"/>
      <c r="M221" s="201"/>
      <c r="N221" s="202" t="s">
        <v>40</v>
      </c>
      <c r="O221" s="60"/>
      <c r="P221" s="169" t="n">
        <f aca="false">O221*H221</f>
        <v>0</v>
      </c>
      <c r="Q221" s="169" t="n">
        <v>0.0201</v>
      </c>
      <c r="R221" s="169" t="n">
        <f aca="false">Q221*H221</f>
        <v>0.0520188</v>
      </c>
      <c r="S221" s="169" t="n">
        <v>0</v>
      </c>
      <c r="T221" s="170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1" t="s">
        <v>275</v>
      </c>
      <c r="AT221" s="171" t="s">
        <v>272</v>
      </c>
      <c r="AU221" s="171" t="s">
        <v>82</v>
      </c>
      <c r="AY221" s="3" t="s">
        <v>121</v>
      </c>
      <c r="BE221" s="172" t="n">
        <f aca="false">IF(N221="základní",J221,0)</f>
        <v>0</v>
      </c>
      <c r="BF221" s="172" t="n">
        <f aca="false">IF(N221="snížená",J221,0)</f>
        <v>0</v>
      </c>
      <c r="BG221" s="172" t="n">
        <f aca="false">IF(N221="zákl. přenesená",J221,0)</f>
        <v>0</v>
      </c>
      <c r="BH221" s="172" t="n">
        <f aca="false">IF(N221="sníž. přenesená",J221,0)</f>
        <v>0</v>
      </c>
      <c r="BI221" s="172" t="n">
        <f aca="false">IF(N221="nulová",J221,0)</f>
        <v>0</v>
      </c>
      <c r="BJ221" s="3" t="s">
        <v>80</v>
      </c>
      <c r="BK221" s="172" t="n">
        <f aca="false">ROUND(I221*H221,2)</f>
        <v>0</v>
      </c>
      <c r="BL221" s="3" t="s">
        <v>200</v>
      </c>
      <c r="BM221" s="171" t="s">
        <v>381</v>
      </c>
    </row>
    <row r="222" s="173" customFormat="true" ht="12.8" hidden="false" customHeight="false" outlineLevel="0" collapsed="false">
      <c r="B222" s="174"/>
      <c r="D222" s="175" t="s">
        <v>131</v>
      </c>
      <c r="F222" s="177" t="s">
        <v>382</v>
      </c>
      <c r="H222" s="178" t="n">
        <v>2.588</v>
      </c>
      <c r="I222" s="179"/>
      <c r="L222" s="174"/>
      <c r="M222" s="180"/>
      <c r="N222" s="181"/>
      <c r="O222" s="181"/>
      <c r="P222" s="181"/>
      <c r="Q222" s="181"/>
      <c r="R222" s="181"/>
      <c r="S222" s="181"/>
      <c r="T222" s="182"/>
      <c r="AT222" s="176" t="s">
        <v>131</v>
      </c>
      <c r="AU222" s="176" t="s">
        <v>82</v>
      </c>
      <c r="AV222" s="173" t="s">
        <v>82</v>
      </c>
      <c r="AW222" s="173" t="s">
        <v>2</v>
      </c>
      <c r="AX222" s="173" t="s">
        <v>80</v>
      </c>
      <c r="AY222" s="176" t="s">
        <v>121</v>
      </c>
    </row>
    <row r="223" s="27" customFormat="true" ht="33" hidden="false" customHeight="true" outlineLevel="0" collapsed="false">
      <c r="A223" s="22"/>
      <c r="B223" s="159"/>
      <c r="C223" s="160" t="s">
        <v>383</v>
      </c>
      <c r="D223" s="160" t="s">
        <v>124</v>
      </c>
      <c r="E223" s="161" t="s">
        <v>384</v>
      </c>
      <c r="F223" s="162" t="s">
        <v>385</v>
      </c>
      <c r="G223" s="163" t="s">
        <v>127</v>
      </c>
      <c r="H223" s="164" t="n">
        <v>2.25</v>
      </c>
      <c r="I223" s="165"/>
      <c r="J223" s="166" t="n">
        <f aca="false">ROUND(I223*H223,2)</f>
        <v>0</v>
      </c>
      <c r="K223" s="162" t="s">
        <v>128</v>
      </c>
      <c r="L223" s="23"/>
      <c r="M223" s="167"/>
      <c r="N223" s="168" t="s">
        <v>40</v>
      </c>
      <c r="O223" s="60"/>
      <c r="P223" s="169" t="n">
        <f aca="false">O223*H223</f>
        <v>0</v>
      </c>
      <c r="Q223" s="169" t="n">
        <v>0</v>
      </c>
      <c r="R223" s="169" t="n">
        <f aca="false">Q223*H223</f>
        <v>0</v>
      </c>
      <c r="S223" s="169" t="n">
        <v>0</v>
      </c>
      <c r="T223" s="170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1" t="s">
        <v>200</v>
      </c>
      <c r="AT223" s="171" t="s">
        <v>124</v>
      </c>
      <c r="AU223" s="171" t="s">
        <v>82</v>
      </c>
      <c r="AY223" s="3" t="s">
        <v>121</v>
      </c>
      <c r="BE223" s="172" t="n">
        <f aca="false">IF(N223="základní",J223,0)</f>
        <v>0</v>
      </c>
      <c r="BF223" s="172" t="n">
        <f aca="false">IF(N223="snížená",J223,0)</f>
        <v>0</v>
      </c>
      <c r="BG223" s="172" t="n">
        <f aca="false">IF(N223="zákl. přenesená",J223,0)</f>
        <v>0</v>
      </c>
      <c r="BH223" s="172" t="n">
        <f aca="false">IF(N223="sníž. přenesená",J223,0)</f>
        <v>0</v>
      </c>
      <c r="BI223" s="172" t="n">
        <f aca="false">IF(N223="nulová",J223,0)</f>
        <v>0</v>
      </c>
      <c r="BJ223" s="3" t="s">
        <v>80</v>
      </c>
      <c r="BK223" s="172" t="n">
        <f aca="false">ROUND(I223*H223,2)</f>
        <v>0</v>
      </c>
      <c r="BL223" s="3" t="s">
        <v>200</v>
      </c>
      <c r="BM223" s="171" t="s">
        <v>386</v>
      </c>
    </row>
    <row r="224" s="27" customFormat="true" ht="24.15" hidden="false" customHeight="true" outlineLevel="0" collapsed="false">
      <c r="A224" s="22"/>
      <c r="B224" s="159"/>
      <c r="C224" s="160" t="s">
        <v>387</v>
      </c>
      <c r="D224" s="160" t="s">
        <v>124</v>
      </c>
      <c r="E224" s="161" t="s">
        <v>388</v>
      </c>
      <c r="F224" s="162" t="s">
        <v>389</v>
      </c>
      <c r="G224" s="163" t="s">
        <v>192</v>
      </c>
      <c r="H224" s="164" t="n">
        <v>4.95</v>
      </c>
      <c r="I224" s="165"/>
      <c r="J224" s="166" t="n">
        <f aca="false">ROUND(I224*H224,2)</f>
        <v>0</v>
      </c>
      <c r="K224" s="162" t="s">
        <v>128</v>
      </c>
      <c r="L224" s="23"/>
      <c r="M224" s="167"/>
      <c r="N224" s="168" t="s">
        <v>40</v>
      </c>
      <c r="O224" s="60"/>
      <c r="P224" s="169" t="n">
        <f aca="false">O224*H224</f>
        <v>0</v>
      </c>
      <c r="Q224" s="169" t="n">
        <v>0.0002</v>
      </c>
      <c r="R224" s="169" t="n">
        <f aca="false">Q224*H224</f>
        <v>0.00099</v>
      </c>
      <c r="S224" s="169" t="n">
        <v>0</v>
      </c>
      <c r="T224" s="170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1" t="s">
        <v>200</v>
      </c>
      <c r="AT224" s="171" t="s">
        <v>124</v>
      </c>
      <c r="AU224" s="171" t="s">
        <v>82</v>
      </c>
      <c r="AY224" s="3" t="s">
        <v>121</v>
      </c>
      <c r="BE224" s="172" t="n">
        <f aca="false">IF(N224="základní",J224,0)</f>
        <v>0</v>
      </c>
      <c r="BF224" s="172" t="n">
        <f aca="false">IF(N224="snížená",J224,0)</f>
        <v>0</v>
      </c>
      <c r="BG224" s="172" t="n">
        <f aca="false">IF(N224="zákl. přenesená",J224,0)</f>
        <v>0</v>
      </c>
      <c r="BH224" s="172" t="n">
        <f aca="false">IF(N224="sníž. přenesená",J224,0)</f>
        <v>0</v>
      </c>
      <c r="BI224" s="172" t="n">
        <f aca="false">IF(N224="nulová",J224,0)</f>
        <v>0</v>
      </c>
      <c r="BJ224" s="3" t="s">
        <v>80</v>
      </c>
      <c r="BK224" s="172" t="n">
        <f aca="false">ROUND(I224*H224,2)</f>
        <v>0</v>
      </c>
      <c r="BL224" s="3" t="s">
        <v>200</v>
      </c>
      <c r="BM224" s="171" t="s">
        <v>390</v>
      </c>
    </row>
    <row r="225" s="173" customFormat="true" ht="12.8" hidden="false" customHeight="false" outlineLevel="0" collapsed="false">
      <c r="B225" s="174"/>
      <c r="D225" s="175" t="s">
        <v>131</v>
      </c>
      <c r="E225" s="176"/>
      <c r="F225" s="177" t="s">
        <v>391</v>
      </c>
      <c r="H225" s="178" t="n">
        <v>4.95</v>
      </c>
      <c r="I225" s="179"/>
      <c r="L225" s="174"/>
      <c r="M225" s="180"/>
      <c r="N225" s="181"/>
      <c r="O225" s="181"/>
      <c r="P225" s="181"/>
      <c r="Q225" s="181"/>
      <c r="R225" s="181"/>
      <c r="S225" s="181"/>
      <c r="T225" s="182"/>
      <c r="AT225" s="176" t="s">
        <v>131</v>
      </c>
      <c r="AU225" s="176" t="s">
        <v>82</v>
      </c>
      <c r="AV225" s="173" t="s">
        <v>82</v>
      </c>
      <c r="AW225" s="173" t="s">
        <v>31</v>
      </c>
      <c r="AX225" s="173" t="s">
        <v>80</v>
      </c>
      <c r="AY225" s="176" t="s">
        <v>121</v>
      </c>
    </row>
    <row r="226" s="27" customFormat="true" ht="24.15" hidden="false" customHeight="true" outlineLevel="0" collapsed="false">
      <c r="A226" s="22"/>
      <c r="B226" s="159"/>
      <c r="C226" s="160" t="s">
        <v>392</v>
      </c>
      <c r="D226" s="160" t="s">
        <v>124</v>
      </c>
      <c r="E226" s="161" t="s">
        <v>393</v>
      </c>
      <c r="F226" s="162" t="s">
        <v>394</v>
      </c>
      <c r="G226" s="163" t="s">
        <v>258</v>
      </c>
      <c r="H226" s="192"/>
      <c r="I226" s="165"/>
      <c r="J226" s="166" t="n">
        <f aca="false">ROUND(I226*H226,2)</f>
        <v>0</v>
      </c>
      <c r="K226" s="162" t="s">
        <v>128</v>
      </c>
      <c r="L226" s="23"/>
      <c r="M226" s="167"/>
      <c r="N226" s="168" t="s">
        <v>40</v>
      </c>
      <c r="O226" s="60"/>
      <c r="P226" s="169" t="n">
        <f aca="false">O226*H226</f>
        <v>0</v>
      </c>
      <c r="Q226" s="169" t="n">
        <v>0</v>
      </c>
      <c r="R226" s="169" t="n">
        <f aca="false">Q226*H226</f>
        <v>0</v>
      </c>
      <c r="S226" s="169" t="n">
        <v>0</v>
      </c>
      <c r="T226" s="170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1" t="s">
        <v>200</v>
      </c>
      <c r="AT226" s="171" t="s">
        <v>124</v>
      </c>
      <c r="AU226" s="171" t="s">
        <v>82</v>
      </c>
      <c r="AY226" s="3" t="s">
        <v>121</v>
      </c>
      <c r="BE226" s="172" t="n">
        <f aca="false">IF(N226="základní",J226,0)</f>
        <v>0</v>
      </c>
      <c r="BF226" s="172" t="n">
        <f aca="false">IF(N226="snížená",J226,0)</f>
        <v>0</v>
      </c>
      <c r="BG226" s="172" t="n">
        <f aca="false">IF(N226="zákl. přenesená",J226,0)</f>
        <v>0</v>
      </c>
      <c r="BH226" s="172" t="n">
        <f aca="false">IF(N226="sníž. přenesená",J226,0)</f>
        <v>0</v>
      </c>
      <c r="BI226" s="172" t="n">
        <f aca="false">IF(N226="nulová",J226,0)</f>
        <v>0</v>
      </c>
      <c r="BJ226" s="3" t="s">
        <v>80</v>
      </c>
      <c r="BK226" s="172" t="n">
        <f aca="false">ROUND(I226*H226,2)</f>
        <v>0</v>
      </c>
      <c r="BL226" s="3" t="s">
        <v>200</v>
      </c>
      <c r="BM226" s="171" t="s">
        <v>395</v>
      </c>
    </row>
    <row r="227" s="145" customFormat="true" ht="22.8" hidden="false" customHeight="true" outlineLevel="0" collapsed="false">
      <c r="B227" s="146"/>
      <c r="D227" s="147" t="s">
        <v>74</v>
      </c>
      <c r="E227" s="157" t="s">
        <v>396</v>
      </c>
      <c r="F227" s="157" t="s">
        <v>397</v>
      </c>
      <c r="I227" s="149"/>
      <c r="J227" s="158" t="n">
        <f aca="false">BK227</f>
        <v>0</v>
      </c>
      <c r="L227" s="146"/>
      <c r="M227" s="151"/>
      <c r="N227" s="152"/>
      <c r="O227" s="152"/>
      <c r="P227" s="153" t="n">
        <f aca="false">SUM(P228:P229)</f>
        <v>0</v>
      </c>
      <c r="Q227" s="152"/>
      <c r="R227" s="153" t="n">
        <f aca="false">SUM(R228:R229)</f>
        <v>0</v>
      </c>
      <c r="S227" s="152"/>
      <c r="T227" s="154" t="n">
        <f aca="false">SUM(T228:T229)</f>
        <v>0.000315</v>
      </c>
      <c r="AR227" s="147" t="s">
        <v>82</v>
      </c>
      <c r="AT227" s="155" t="s">
        <v>74</v>
      </c>
      <c r="AU227" s="155" t="s">
        <v>80</v>
      </c>
      <c r="AY227" s="147" t="s">
        <v>121</v>
      </c>
      <c r="BK227" s="156" t="n">
        <f aca="false">SUM(BK228:BK229)</f>
        <v>0</v>
      </c>
    </row>
    <row r="228" s="27" customFormat="true" ht="16.5" hidden="false" customHeight="true" outlineLevel="0" collapsed="false">
      <c r="A228" s="22"/>
      <c r="B228" s="159"/>
      <c r="C228" s="160" t="s">
        <v>398</v>
      </c>
      <c r="D228" s="160" t="s">
        <v>124</v>
      </c>
      <c r="E228" s="161" t="s">
        <v>399</v>
      </c>
      <c r="F228" s="162" t="s">
        <v>400</v>
      </c>
      <c r="G228" s="163" t="s">
        <v>265</v>
      </c>
      <c r="H228" s="164" t="n">
        <v>4</v>
      </c>
      <c r="I228" s="165"/>
      <c r="J228" s="166" t="n">
        <f aca="false">ROUND(I228*H228,2)</f>
        <v>0</v>
      </c>
      <c r="K228" s="162"/>
      <c r="L228" s="23"/>
      <c r="M228" s="167"/>
      <c r="N228" s="168" t="s">
        <v>40</v>
      </c>
      <c r="O228" s="60"/>
      <c r="P228" s="169" t="n">
        <f aca="false">O228*H228</f>
        <v>0</v>
      </c>
      <c r="Q228" s="169" t="n">
        <v>0</v>
      </c>
      <c r="R228" s="169" t="n">
        <f aca="false">Q228*H228</f>
        <v>0</v>
      </c>
      <c r="S228" s="169" t="n">
        <v>3.5E-005</v>
      </c>
      <c r="T228" s="170" t="n">
        <f aca="false">S228*H228</f>
        <v>0.00014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1" t="s">
        <v>200</v>
      </c>
      <c r="AT228" s="171" t="s">
        <v>124</v>
      </c>
      <c r="AU228" s="171" t="s">
        <v>82</v>
      </c>
      <c r="AY228" s="3" t="s">
        <v>121</v>
      </c>
      <c r="BE228" s="172" t="n">
        <f aca="false">IF(N228="základní",J228,0)</f>
        <v>0</v>
      </c>
      <c r="BF228" s="172" t="n">
        <f aca="false">IF(N228="snížená",J228,0)</f>
        <v>0</v>
      </c>
      <c r="BG228" s="172" t="n">
        <f aca="false">IF(N228="zákl. přenesená",J228,0)</f>
        <v>0</v>
      </c>
      <c r="BH228" s="172" t="n">
        <f aca="false">IF(N228="sníž. přenesená",J228,0)</f>
        <v>0</v>
      </c>
      <c r="BI228" s="172" t="n">
        <f aca="false">IF(N228="nulová",J228,0)</f>
        <v>0</v>
      </c>
      <c r="BJ228" s="3" t="s">
        <v>80</v>
      </c>
      <c r="BK228" s="172" t="n">
        <f aca="false">ROUND(I228*H228,2)</f>
        <v>0</v>
      </c>
      <c r="BL228" s="3" t="s">
        <v>200</v>
      </c>
      <c r="BM228" s="171" t="s">
        <v>401</v>
      </c>
    </row>
    <row r="229" s="27" customFormat="true" ht="16.5" hidden="false" customHeight="true" outlineLevel="0" collapsed="false">
      <c r="A229" s="22"/>
      <c r="B229" s="159"/>
      <c r="C229" s="160" t="s">
        <v>402</v>
      </c>
      <c r="D229" s="160" t="s">
        <v>124</v>
      </c>
      <c r="E229" s="161" t="s">
        <v>403</v>
      </c>
      <c r="F229" s="162" t="s">
        <v>404</v>
      </c>
      <c r="G229" s="163" t="s">
        <v>192</v>
      </c>
      <c r="H229" s="164" t="n">
        <v>5</v>
      </c>
      <c r="I229" s="165"/>
      <c r="J229" s="166" t="n">
        <f aca="false">ROUND(I229*H229,2)</f>
        <v>0</v>
      </c>
      <c r="K229" s="162"/>
      <c r="L229" s="23"/>
      <c r="M229" s="167"/>
      <c r="N229" s="168" t="s">
        <v>40</v>
      </c>
      <c r="O229" s="60"/>
      <c r="P229" s="169" t="n">
        <f aca="false">O229*H229</f>
        <v>0</v>
      </c>
      <c r="Q229" s="169" t="n">
        <v>0</v>
      </c>
      <c r="R229" s="169" t="n">
        <f aca="false">Q229*H229</f>
        <v>0</v>
      </c>
      <c r="S229" s="169" t="n">
        <v>3.5E-005</v>
      </c>
      <c r="T229" s="170" t="n">
        <f aca="false">S229*H229</f>
        <v>0.000175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1" t="s">
        <v>200</v>
      </c>
      <c r="AT229" s="171" t="s">
        <v>124</v>
      </c>
      <c r="AU229" s="171" t="s">
        <v>82</v>
      </c>
      <c r="AY229" s="3" t="s">
        <v>121</v>
      </c>
      <c r="BE229" s="172" t="n">
        <f aca="false">IF(N229="základní",J229,0)</f>
        <v>0</v>
      </c>
      <c r="BF229" s="172" t="n">
        <f aca="false">IF(N229="snížená",J229,0)</f>
        <v>0</v>
      </c>
      <c r="BG229" s="172" t="n">
        <f aca="false">IF(N229="zákl. přenesená",J229,0)</f>
        <v>0</v>
      </c>
      <c r="BH229" s="172" t="n">
        <f aca="false">IF(N229="sníž. přenesená",J229,0)</f>
        <v>0</v>
      </c>
      <c r="BI229" s="172" t="n">
        <f aca="false">IF(N229="nulová",J229,0)</f>
        <v>0</v>
      </c>
      <c r="BJ229" s="3" t="s">
        <v>80</v>
      </c>
      <c r="BK229" s="172" t="n">
        <f aca="false">ROUND(I229*H229,2)</f>
        <v>0</v>
      </c>
      <c r="BL229" s="3" t="s">
        <v>200</v>
      </c>
      <c r="BM229" s="171" t="s">
        <v>405</v>
      </c>
    </row>
    <row r="230" s="145" customFormat="true" ht="22.8" hidden="false" customHeight="true" outlineLevel="0" collapsed="false">
      <c r="B230" s="146"/>
      <c r="D230" s="147" t="s">
        <v>74</v>
      </c>
      <c r="E230" s="157" t="s">
        <v>406</v>
      </c>
      <c r="F230" s="157" t="s">
        <v>407</v>
      </c>
      <c r="I230" s="149"/>
      <c r="J230" s="158" t="n">
        <f aca="false">BK230</f>
        <v>0</v>
      </c>
      <c r="L230" s="146"/>
      <c r="M230" s="151"/>
      <c r="N230" s="152"/>
      <c r="O230" s="152"/>
      <c r="P230" s="153" t="n">
        <f aca="false">SUM(P231:P235)</f>
        <v>0</v>
      </c>
      <c r="Q230" s="152"/>
      <c r="R230" s="153" t="n">
        <f aca="false">SUM(R231:R235)</f>
        <v>0.050808</v>
      </c>
      <c r="S230" s="152"/>
      <c r="T230" s="154" t="n">
        <f aca="false">SUM(T231:T235)</f>
        <v>0.02628</v>
      </c>
      <c r="AR230" s="147" t="s">
        <v>82</v>
      </c>
      <c r="AT230" s="155" t="s">
        <v>74</v>
      </c>
      <c r="AU230" s="155" t="s">
        <v>80</v>
      </c>
      <c r="AY230" s="147" t="s">
        <v>121</v>
      </c>
      <c r="BK230" s="156" t="n">
        <f aca="false">SUM(BK231:BK235)</f>
        <v>0</v>
      </c>
    </row>
    <row r="231" s="27" customFormat="true" ht="24.15" hidden="false" customHeight="true" outlineLevel="0" collapsed="false">
      <c r="A231" s="22"/>
      <c r="B231" s="159"/>
      <c r="C231" s="160" t="s">
        <v>408</v>
      </c>
      <c r="D231" s="160" t="s">
        <v>124</v>
      </c>
      <c r="E231" s="161" t="s">
        <v>409</v>
      </c>
      <c r="F231" s="162" t="s">
        <v>410</v>
      </c>
      <c r="G231" s="163" t="s">
        <v>127</v>
      </c>
      <c r="H231" s="164" t="n">
        <v>175.2</v>
      </c>
      <c r="I231" s="165"/>
      <c r="J231" s="166" t="n">
        <f aca="false">ROUND(I231*H231,2)</f>
        <v>0</v>
      </c>
      <c r="K231" s="162" t="s">
        <v>128</v>
      </c>
      <c r="L231" s="23"/>
      <c r="M231" s="167"/>
      <c r="N231" s="168" t="s">
        <v>40</v>
      </c>
      <c r="O231" s="60"/>
      <c r="P231" s="169" t="n">
        <f aca="false">O231*H231</f>
        <v>0</v>
      </c>
      <c r="Q231" s="169" t="n">
        <v>0</v>
      </c>
      <c r="R231" s="169" t="n">
        <f aca="false">Q231*H231</f>
        <v>0</v>
      </c>
      <c r="S231" s="169" t="n">
        <v>0.00015</v>
      </c>
      <c r="T231" s="170" t="n">
        <f aca="false">S231*H231</f>
        <v>0.02628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1" t="s">
        <v>200</v>
      </c>
      <c r="AT231" s="171" t="s">
        <v>124</v>
      </c>
      <c r="AU231" s="171" t="s">
        <v>82</v>
      </c>
      <c r="AY231" s="3" t="s">
        <v>121</v>
      </c>
      <c r="BE231" s="172" t="n">
        <f aca="false">IF(N231="základní",J231,0)</f>
        <v>0</v>
      </c>
      <c r="BF231" s="172" t="n">
        <f aca="false">IF(N231="snížená",J231,0)</f>
        <v>0</v>
      </c>
      <c r="BG231" s="172" t="n">
        <f aca="false">IF(N231="zákl. přenesená",J231,0)</f>
        <v>0</v>
      </c>
      <c r="BH231" s="172" t="n">
        <f aca="false">IF(N231="sníž. přenesená",J231,0)</f>
        <v>0</v>
      </c>
      <c r="BI231" s="172" t="n">
        <f aca="false">IF(N231="nulová",J231,0)</f>
        <v>0</v>
      </c>
      <c r="BJ231" s="3" t="s">
        <v>80</v>
      </c>
      <c r="BK231" s="172" t="n">
        <f aca="false">ROUND(I231*H231,2)</f>
        <v>0</v>
      </c>
      <c r="BL231" s="3" t="s">
        <v>200</v>
      </c>
      <c r="BM231" s="171" t="s">
        <v>411</v>
      </c>
    </row>
    <row r="232" s="173" customFormat="true" ht="12.8" hidden="false" customHeight="false" outlineLevel="0" collapsed="false">
      <c r="B232" s="174"/>
      <c r="D232" s="175" t="s">
        <v>131</v>
      </c>
      <c r="E232" s="176"/>
      <c r="F232" s="177" t="s">
        <v>412</v>
      </c>
      <c r="H232" s="178" t="n">
        <v>65.8</v>
      </c>
      <c r="I232" s="179"/>
      <c r="L232" s="174"/>
      <c r="M232" s="180"/>
      <c r="N232" s="181"/>
      <c r="O232" s="181"/>
      <c r="P232" s="181"/>
      <c r="Q232" s="181"/>
      <c r="R232" s="181"/>
      <c r="S232" s="181"/>
      <c r="T232" s="182"/>
      <c r="AT232" s="176" t="s">
        <v>131</v>
      </c>
      <c r="AU232" s="176" t="s">
        <v>82</v>
      </c>
      <c r="AV232" s="173" t="s">
        <v>82</v>
      </c>
      <c r="AW232" s="173" t="s">
        <v>31</v>
      </c>
      <c r="AX232" s="173" t="s">
        <v>75</v>
      </c>
      <c r="AY232" s="176" t="s">
        <v>121</v>
      </c>
    </row>
    <row r="233" s="173" customFormat="true" ht="12.8" hidden="false" customHeight="false" outlineLevel="0" collapsed="false">
      <c r="B233" s="174"/>
      <c r="D233" s="175" t="s">
        <v>131</v>
      </c>
      <c r="E233" s="176"/>
      <c r="F233" s="177" t="s">
        <v>413</v>
      </c>
      <c r="H233" s="178" t="n">
        <v>109.4</v>
      </c>
      <c r="I233" s="179"/>
      <c r="L233" s="174"/>
      <c r="M233" s="180"/>
      <c r="N233" s="181"/>
      <c r="O233" s="181"/>
      <c r="P233" s="181"/>
      <c r="Q233" s="181"/>
      <c r="R233" s="181"/>
      <c r="S233" s="181"/>
      <c r="T233" s="182"/>
      <c r="AT233" s="176" t="s">
        <v>131</v>
      </c>
      <c r="AU233" s="176" t="s">
        <v>82</v>
      </c>
      <c r="AV233" s="173" t="s">
        <v>82</v>
      </c>
      <c r="AW233" s="173" t="s">
        <v>31</v>
      </c>
      <c r="AX233" s="173" t="s">
        <v>75</v>
      </c>
      <c r="AY233" s="176" t="s">
        <v>121</v>
      </c>
    </row>
    <row r="234" s="183" customFormat="true" ht="12.8" hidden="false" customHeight="false" outlineLevel="0" collapsed="false">
      <c r="B234" s="184"/>
      <c r="D234" s="175" t="s">
        <v>131</v>
      </c>
      <c r="E234" s="185"/>
      <c r="F234" s="186" t="s">
        <v>146</v>
      </c>
      <c r="H234" s="187" t="n">
        <v>175.2</v>
      </c>
      <c r="I234" s="188"/>
      <c r="L234" s="184"/>
      <c r="M234" s="189"/>
      <c r="N234" s="190"/>
      <c r="O234" s="190"/>
      <c r="P234" s="190"/>
      <c r="Q234" s="190"/>
      <c r="R234" s="190"/>
      <c r="S234" s="190"/>
      <c r="T234" s="191"/>
      <c r="AT234" s="185" t="s">
        <v>131</v>
      </c>
      <c r="AU234" s="185" t="s">
        <v>82</v>
      </c>
      <c r="AV234" s="183" t="s">
        <v>129</v>
      </c>
      <c r="AW234" s="183" t="s">
        <v>31</v>
      </c>
      <c r="AX234" s="183" t="s">
        <v>80</v>
      </c>
      <c r="AY234" s="185" t="s">
        <v>121</v>
      </c>
    </row>
    <row r="235" s="27" customFormat="true" ht="33" hidden="false" customHeight="true" outlineLevel="0" collapsed="false">
      <c r="A235" s="22"/>
      <c r="B235" s="159"/>
      <c r="C235" s="160" t="s">
        <v>414</v>
      </c>
      <c r="D235" s="160" t="s">
        <v>124</v>
      </c>
      <c r="E235" s="161" t="s">
        <v>415</v>
      </c>
      <c r="F235" s="162" t="s">
        <v>416</v>
      </c>
      <c r="G235" s="163" t="s">
        <v>127</v>
      </c>
      <c r="H235" s="164" t="n">
        <v>175.2</v>
      </c>
      <c r="I235" s="165"/>
      <c r="J235" s="166" t="n">
        <f aca="false">ROUND(I235*H235,2)</f>
        <v>0</v>
      </c>
      <c r="K235" s="162" t="s">
        <v>128</v>
      </c>
      <c r="L235" s="23"/>
      <c r="M235" s="167"/>
      <c r="N235" s="168" t="s">
        <v>40</v>
      </c>
      <c r="O235" s="60"/>
      <c r="P235" s="169" t="n">
        <f aca="false">O235*H235</f>
        <v>0</v>
      </c>
      <c r="Q235" s="169" t="n">
        <v>0.00029</v>
      </c>
      <c r="R235" s="169" t="n">
        <f aca="false">Q235*H235</f>
        <v>0.050808</v>
      </c>
      <c r="S235" s="169" t="n">
        <v>0</v>
      </c>
      <c r="T235" s="170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1" t="s">
        <v>200</v>
      </c>
      <c r="AT235" s="171" t="s">
        <v>124</v>
      </c>
      <c r="AU235" s="171" t="s">
        <v>82</v>
      </c>
      <c r="AY235" s="3" t="s">
        <v>121</v>
      </c>
      <c r="BE235" s="172" t="n">
        <f aca="false">IF(N235="základní",J235,0)</f>
        <v>0</v>
      </c>
      <c r="BF235" s="172" t="n">
        <f aca="false">IF(N235="snížená",J235,0)</f>
        <v>0</v>
      </c>
      <c r="BG235" s="172" t="n">
        <f aca="false">IF(N235="zákl. přenesená",J235,0)</f>
        <v>0</v>
      </c>
      <c r="BH235" s="172" t="n">
        <f aca="false">IF(N235="sníž. přenesená",J235,0)</f>
        <v>0</v>
      </c>
      <c r="BI235" s="172" t="n">
        <f aca="false">IF(N235="nulová",J235,0)</f>
        <v>0</v>
      </c>
      <c r="BJ235" s="3" t="s">
        <v>80</v>
      </c>
      <c r="BK235" s="172" t="n">
        <f aca="false">ROUND(I235*H235,2)</f>
        <v>0</v>
      </c>
      <c r="BL235" s="3" t="s">
        <v>200</v>
      </c>
      <c r="BM235" s="171" t="s">
        <v>417</v>
      </c>
    </row>
    <row r="236" s="145" customFormat="true" ht="25.9" hidden="false" customHeight="true" outlineLevel="0" collapsed="false">
      <c r="B236" s="146"/>
      <c r="D236" s="147" t="s">
        <v>74</v>
      </c>
      <c r="E236" s="148" t="s">
        <v>418</v>
      </c>
      <c r="F236" s="148" t="s">
        <v>419</v>
      </c>
      <c r="I236" s="149"/>
      <c r="J236" s="150" t="n">
        <f aca="false">BK236</f>
        <v>0</v>
      </c>
      <c r="L236" s="146"/>
      <c r="M236" s="151"/>
      <c r="N236" s="152"/>
      <c r="O236" s="152"/>
      <c r="P236" s="153" t="n">
        <f aca="false">P237+P239</f>
        <v>0</v>
      </c>
      <c r="Q236" s="152"/>
      <c r="R236" s="153" t="n">
        <f aca="false">R237+R239</f>
        <v>0</v>
      </c>
      <c r="S236" s="152"/>
      <c r="T236" s="154" t="n">
        <f aca="false">T237+T239</f>
        <v>0</v>
      </c>
      <c r="AR236" s="147" t="s">
        <v>147</v>
      </c>
      <c r="AT236" s="155" t="s">
        <v>74</v>
      </c>
      <c r="AU236" s="155" t="s">
        <v>75</v>
      </c>
      <c r="AY236" s="147" t="s">
        <v>121</v>
      </c>
      <c r="BK236" s="156" t="n">
        <f aca="false">BK237+BK239</f>
        <v>0</v>
      </c>
    </row>
    <row r="237" s="145" customFormat="true" ht="22.8" hidden="false" customHeight="true" outlineLevel="0" collapsed="false">
      <c r="B237" s="146"/>
      <c r="D237" s="147" t="s">
        <v>74</v>
      </c>
      <c r="E237" s="157" t="s">
        <v>420</v>
      </c>
      <c r="F237" s="157" t="s">
        <v>421</v>
      </c>
      <c r="I237" s="149"/>
      <c r="J237" s="158" t="n">
        <f aca="false">BK237</f>
        <v>0</v>
      </c>
      <c r="L237" s="146"/>
      <c r="M237" s="151"/>
      <c r="N237" s="152"/>
      <c r="O237" s="152"/>
      <c r="P237" s="153" t="n">
        <f aca="false">P238</f>
        <v>0</v>
      </c>
      <c r="Q237" s="152"/>
      <c r="R237" s="153" t="n">
        <f aca="false">R238</f>
        <v>0</v>
      </c>
      <c r="S237" s="152"/>
      <c r="T237" s="154" t="n">
        <f aca="false">T238</f>
        <v>0</v>
      </c>
      <c r="AR237" s="147" t="s">
        <v>147</v>
      </c>
      <c r="AT237" s="155" t="s">
        <v>74</v>
      </c>
      <c r="AU237" s="155" t="s">
        <v>80</v>
      </c>
      <c r="AY237" s="147" t="s">
        <v>121</v>
      </c>
      <c r="BK237" s="156" t="n">
        <f aca="false">BK238</f>
        <v>0</v>
      </c>
    </row>
    <row r="238" s="27" customFormat="true" ht="16.5" hidden="false" customHeight="true" outlineLevel="0" collapsed="false">
      <c r="A238" s="22"/>
      <c r="B238" s="159"/>
      <c r="C238" s="160" t="s">
        <v>422</v>
      </c>
      <c r="D238" s="160" t="s">
        <v>124</v>
      </c>
      <c r="E238" s="161" t="s">
        <v>423</v>
      </c>
      <c r="F238" s="162" t="s">
        <v>424</v>
      </c>
      <c r="G238" s="163" t="s">
        <v>175</v>
      </c>
      <c r="H238" s="164" t="n">
        <v>1</v>
      </c>
      <c r="I238" s="165"/>
      <c r="J238" s="166" t="n">
        <f aca="false">ROUND(I238*H238,2)</f>
        <v>0</v>
      </c>
      <c r="K238" s="162" t="s">
        <v>128</v>
      </c>
      <c r="L238" s="23"/>
      <c r="M238" s="167"/>
      <c r="N238" s="168" t="s">
        <v>40</v>
      </c>
      <c r="O238" s="60"/>
      <c r="P238" s="169" t="n">
        <f aca="false">O238*H238</f>
        <v>0</v>
      </c>
      <c r="Q238" s="169" t="n">
        <v>0</v>
      </c>
      <c r="R238" s="169" t="n">
        <f aca="false">Q238*H238</f>
        <v>0</v>
      </c>
      <c r="S238" s="169" t="n">
        <v>0</v>
      </c>
      <c r="T238" s="170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1" t="s">
        <v>425</v>
      </c>
      <c r="AT238" s="171" t="s">
        <v>124</v>
      </c>
      <c r="AU238" s="171" t="s">
        <v>82</v>
      </c>
      <c r="AY238" s="3" t="s">
        <v>121</v>
      </c>
      <c r="BE238" s="172" t="n">
        <f aca="false">IF(N238="základní",J238,0)</f>
        <v>0</v>
      </c>
      <c r="BF238" s="172" t="n">
        <f aca="false">IF(N238="snížená",J238,0)</f>
        <v>0</v>
      </c>
      <c r="BG238" s="172" t="n">
        <f aca="false">IF(N238="zákl. přenesená",J238,0)</f>
        <v>0</v>
      </c>
      <c r="BH238" s="172" t="n">
        <f aca="false">IF(N238="sníž. přenesená",J238,0)</f>
        <v>0</v>
      </c>
      <c r="BI238" s="172" t="n">
        <f aca="false">IF(N238="nulová",J238,0)</f>
        <v>0</v>
      </c>
      <c r="BJ238" s="3" t="s">
        <v>80</v>
      </c>
      <c r="BK238" s="172" t="n">
        <f aca="false">ROUND(I238*H238,2)</f>
        <v>0</v>
      </c>
      <c r="BL238" s="3" t="s">
        <v>425</v>
      </c>
      <c r="BM238" s="171" t="s">
        <v>426</v>
      </c>
    </row>
    <row r="239" s="145" customFormat="true" ht="22.8" hidden="false" customHeight="true" outlineLevel="0" collapsed="false">
      <c r="B239" s="146"/>
      <c r="D239" s="147" t="s">
        <v>74</v>
      </c>
      <c r="E239" s="157" t="s">
        <v>427</v>
      </c>
      <c r="F239" s="157" t="s">
        <v>428</v>
      </c>
      <c r="I239" s="149"/>
      <c r="J239" s="158" t="n">
        <f aca="false">BK239</f>
        <v>0</v>
      </c>
      <c r="L239" s="146"/>
      <c r="M239" s="151"/>
      <c r="N239" s="152"/>
      <c r="O239" s="152"/>
      <c r="P239" s="153" t="n">
        <f aca="false">P240</f>
        <v>0</v>
      </c>
      <c r="Q239" s="152"/>
      <c r="R239" s="153" t="n">
        <f aca="false">R240</f>
        <v>0</v>
      </c>
      <c r="S239" s="152"/>
      <c r="T239" s="154" t="n">
        <f aca="false">T240</f>
        <v>0</v>
      </c>
      <c r="AR239" s="147" t="s">
        <v>147</v>
      </c>
      <c r="AT239" s="155" t="s">
        <v>74</v>
      </c>
      <c r="AU239" s="155" t="s">
        <v>80</v>
      </c>
      <c r="AY239" s="147" t="s">
        <v>121</v>
      </c>
      <c r="BK239" s="156" t="n">
        <f aca="false">BK240</f>
        <v>0</v>
      </c>
    </row>
    <row r="240" s="27" customFormat="true" ht="16.5" hidden="false" customHeight="true" outlineLevel="0" collapsed="false">
      <c r="A240" s="22"/>
      <c r="B240" s="159"/>
      <c r="C240" s="160" t="s">
        <v>429</v>
      </c>
      <c r="D240" s="160" t="s">
        <v>124</v>
      </c>
      <c r="E240" s="161" t="s">
        <v>430</v>
      </c>
      <c r="F240" s="162" t="s">
        <v>431</v>
      </c>
      <c r="G240" s="163" t="s">
        <v>175</v>
      </c>
      <c r="H240" s="164" t="n">
        <v>1</v>
      </c>
      <c r="I240" s="165"/>
      <c r="J240" s="166" t="n">
        <f aca="false">ROUND(I240*H240,2)</f>
        <v>0</v>
      </c>
      <c r="K240" s="162" t="s">
        <v>128</v>
      </c>
      <c r="L240" s="23"/>
      <c r="M240" s="203"/>
      <c r="N240" s="204" t="s">
        <v>40</v>
      </c>
      <c r="O240" s="205"/>
      <c r="P240" s="206" t="n">
        <f aca="false">O240*H240</f>
        <v>0</v>
      </c>
      <c r="Q240" s="206" t="n">
        <v>0</v>
      </c>
      <c r="R240" s="206" t="n">
        <f aca="false">Q240*H240</f>
        <v>0</v>
      </c>
      <c r="S240" s="206" t="n">
        <v>0</v>
      </c>
      <c r="T240" s="207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1" t="s">
        <v>425</v>
      </c>
      <c r="AT240" s="171" t="s">
        <v>124</v>
      </c>
      <c r="AU240" s="171" t="s">
        <v>82</v>
      </c>
      <c r="AY240" s="3" t="s">
        <v>121</v>
      </c>
      <c r="BE240" s="172" t="n">
        <f aca="false">IF(N240="základní",J240,0)</f>
        <v>0</v>
      </c>
      <c r="BF240" s="172" t="n">
        <f aca="false">IF(N240="snížená",J240,0)</f>
        <v>0</v>
      </c>
      <c r="BG240" s="172" t="n">
        <f aca="false">IF(N240="zákl. přenesená",J240,0)</f>
        <v>0</v>
      </c>
      <c r="BH240" s="172" t="n">
        <f aca="false">IF(N240="sníž. přenesená",J240,0)</f>
        <v>0</v>
      </c>
      <c r="BI240" s="172" t="n">
        <f aca="false">IF(N240="nulová",J240,0)</f>
        <v>0</v>
      </c>
      <c r="BJ240" s="3" t="s">
        <v>80</v>
      </c>
      <c r="BK240" s="172" t="n">
        <f aca="false">ROUND(I240*H240,2)</f>
        <v>0</v>
      </c>
      <c r="BL240" s="3" t="s">
        <v>425</v>
      </c>
      <c r="BM240" s="171" t="s">
        <v>432</v>
      </c>
    </row>
    <row r="241" s="27" customFormat="true" ht="6.95" hidden="false" customHeight="true" outlineLevel="0" collapsed="false">
      <c r="A241" s="22"/>
      <c r="B241" s="44"/>
      <c r="C241" s="45"/>
      <c r="D241" s="45"/>
      <c r="E241" s="45"/>
      <c r="F241" s="45"/>
      <c r="G241" s="45"/>
      <c r="H241" s="45"/>
      <c r="I241" s="45"/>
      <c r="J241" s="45"/>
      <c r="K241" s="45"/>
      <c r="L241" s="23"/>
      <c r="M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</row>
  </sheetData>
  <autoFilter ref="C128:K240"/>
  <mergeCells count="6">
    <mergeCell ref="L2:V2"/>
    <mergeCell ref="E7:H7"/>
    <mergeCell ref="E16:H16"/>
    <mergeCell ref="E25:H25"/>
    <mergeCell ref="E85:H85"/>
    <mergeCell ref="E121:H12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LibreOffice/24.8.4.2$Windows_X86_64 LibreOffice_project/bb3cfa12c7b1bf994ecc5649a80400d06cd71002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2025-02-04T19:04:29Z</dcterms:created>
  <dc:creator>DESKTOP-VKVVR07\Eva</dc:creator>
  <dc:description/>
  <dc:language>cs-CZ</dc:language>
  <cp:lastModifiedBy/>
  <cp:lastPrinted>2025-02-04T20:12:13Z</cp:lastPrinted>
  <dcterms:modified xsi:type="dcterms:W3CDTF">2025-02-04T20:15:02Z</dcterms:modified>
  <cp:revision>1</cp:revision>
  <dc:subject/>
  <dc:title/>
</cp:coreProperties>
</file>